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13_ncr:1_{8E06D8DD-599C-4A53-B8F4-F8F124DD0C98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RONOGRAMA FISICO-FINANCEIRO" sheetId="1" r:id="rId1"/>
    <sheet name="CURVA S" sheetId="2" r:id="rId2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B19" i="2"/>
  <c r="A19" i="2"/>
  <c r="B18" i="2"/>
  <c r="A18" i="2"/>
  <c r="B17" i="2"/>
  <c r="A17" i="2"/>
  <c r="B16" i="2"/>
  <c r="A16" i="2"/>
  <c r="B15" i="2"/>
  <c r="A15" i="2"/>
  <c r="B14" i="2"/>
  <c r="A14" i="2"/>
  <c r="B13" i="2"/>
  <c r="A13" i="2"/>
  <c r="B12" i="2"/>
  <c r="A12" i="2"/>
  <c r="B11" i="2"/>
  <c r="A11" i="2"/>
  <c r="B10" i="2"/>
  <c r="A10" i="2"/>
  <c r="B9" i="2"/>
  <c r="A9" i="2"/>
  <c r="B8" i="2"/>
  <c r="A8" i="2"/>
  <c r="B7" i="2"/>
  <c r="A7" i="2"/>
  <c r="B6" i="2"/>
  <c r="A6" i="2"/>
  <c r="B5" i="2"/>
  <c r="A5" i="2"/>
  <c r="B4" i="2"/>
  <c r="A4" i="2"/>
  <c r="B3" i="2"/>
  <c r="A3" i="2"/>
  <c r="B2" i="2"/>
  <c r="A2" i="2"/>
  <c r="B1" i="2"/>
  <c r="A1" i="2"/>
  <c r="A21" i="2" l="1"/>
  <c r="B21" i="2"/>
  <c r="D45" i="1"/>
  <c r="S9" i="1" l="1"/>
  <c r="S11" i="1"/>
  <c r="S13" i="1"/>
  <c r="S15" i="1"/>
  <c r="S17" i="1"/>
  <c r="S19" i="1"/>
  <c r="S21" i="1"/>
  <c r="S23" i="1"/>
  <c r="S25" i="1"/>
  <c r="S27" i="1"/>
  <c r="S29" i="1"/>
  <c r="S31" i="1"/>
  <c r="S33" i="1"/>
  <c r="S35" i="1"/>
  <c r="S37" i="1"/>
  <c r="S39" i="1"/>
  <c r="S41" i="1"/>
  <c r="S43" i="1"/>
  <c r="S7" i="1"/>
  <c r="C10" i="1" l="1"/>
  <c r="C12" i="1" l="1"/>
  <c r="C14" i="1" s="1"/>
  <c r="C22" i="1" s="1"/>
  <c r="C24" i="1" s="1"/>
  <c r="C28" i="1" s="1"/>
  <c r="C26" i="1" l="1"/>
  <c r="C32" i="1"/>
  <c r="C36" i="1" s="1"/>
  <c r="C40" i="1" s="1"/>
  <c r="C44" i="1" s="1"/>
  <c r="C16" i="1" l="1"/>
  <c r="C18" i="1" s="1"/>
  <c r="C20" i="1" s="1"/>
  <c r="C30" i="1"/>
  <c r="C34" i="1" s="1"/>
  <c r="C38" i="1" s="1"/>
  <c r="C42" i="1" s="1"/>
  <c r="F8" i="1" l="1"/>
  <c r="G8" i="1"/>
  <c r="M8" i="1"/>
  <c r="R8" i="1"/>
  <c r="J8" i="1"/>
  <c r="P8" i="1"/>
  <c r="O8" i="1"/>
  <c r="K8" i="1"/>
  <c r="I8" i="1"/>
  <c r="L8" i="1"/>
  <c r="H8" i="1"/>
  <c r="Q8" i="1"/>
  <c r="N8" i="1"/>
  <c r="H10" i="1"/>
  <c r="M10" i="1"/>
  <c r="P10" i="1"/>
  <c r="I10" i="1"/>
  <c r="K10" i="1"/>
  <c r="Q10" i="1"/>
  <c r="N10" i="1"/>
  <c r="J10" i="1"/>
  <c r="F10" i="1"/>
  <c r="G10" i="1"/>
  <c r="R10" i="1"/>
  <c r="O10" i="1"/>
  <c r="L10" i="1"/>
  <c r="F26" i="1"/>
  <c r="G26" i="1"/>
  <c r="R26" i="1"/>
  <c r="J26" i="1"/>
  <c r="O26" i="1"/>
  <c r="N26" i="1"/>
  <c r="L26" i="1"/>
  <c r="I26" i="1"/>
  <c r="H26" i="1"/>
  <c r="M26" i="1"/>
  <c r="P26" i="1"/>
  <c r="K26" i="1"/>
  <c r="Q26" i="1"/>
  <c r="N44" i="1"/>
  <c r="K44" i="1"/>
  <c r="R44" i="1"/>
  <c r="Q44" i="1"/>
  <c r="I44" i="1"/>
  <c r="O44" i="1"/>
  <c r="H44" i="1"/>
  <c r="M44" i="1"/>
  <c r="P44" i="1"/>
  <c r="F44" i="1"/>
  <c r="G44" i="1"/>
  <c r="J44" i="1"/>
  <c r="L44" i="1"/>
  <c r="F40" i="1"/>
  <c r="H40" i="1"/>
  <c r="M40" i="1"/>
  <c r="R40" i="1"/>
  <c r="Q40" i="1"/>
  <c r="J40" i="1"/>
  <c r="G40" i="1"/>
  <c r="I40" i="1"/>
  <c r="K40" i="1"/>
  <c r="P40" i="1"/>
  <c r="O40" i="1"/>
  <c r="N40" i="1"/>
  <c r="L40" i="1"/>
  <c r="L12" i="1"/>
  <c r="O12" i="1"/>
  <c r="H12" i="1"/>
  <c r="Q12" i="1"/>
  <c r="N12" i="1"/>
  <c r="R12" i="1"/>
  <c r="P12" i="1"/>
  <c r="M12" i="1"/>
  <c r="K12" i="1"/>
  <c r="F12" i="1"/>
  <c r="G12" i="1"/>
  <c r="J12" i="1"/>
  <c r="I12" i="1"/>
  <c r="N28" i="1"/>
  <c r="Q28" i="1"/>
  <c r="F28" i="1"/>
  <c r="G28" i="1"/>
  <c r="H28" i="1"/>
  <c r="L28" i="1"/>
  <c r="K28" i="1"/>
  <c r="R28" i="1"/>
  <c r="J28" i="1"/>
  <c r="O28" i="1"/>
  <c r="M28" i="1"/>
  <c r="P28" i="1"/>
  <c r="I28" i="1"/>
  <c r="P42" i="1"/>
  <c r="Q42" i="1"/>
  <c r="L42" i="1"/>
  <c r="F42" i="1"/>
  <c r="H42" i="1"/>
  <c r="G42" i="1"/>
  <c r="R42" i="1"/>
  <c r="M42" i="1"/>
  <c r="I42" i="1"/>
  <c r="O42" i="1"/>
  <c r="N42" i="1"/>
  <c r="J42" i="1"/>
  <c r="K42" i="1"/>
  <c r="H14" i="1"/>
  <c r="G14" i="1"/>
  <c r="Q14" i="1"/>
  <c r="R14" i="1"/>
  <c r="I14" i="1"/>
  <c r="M14" i="1"/>
  <c r="P14" i="1"/>
  <c r="F14" i="1"/>
  <c r="N14" i="1"/>
  <c r="O14" i="1"/>
  <c r="L14" i="1"/>
  <c r="K14" i="1"/>
  <c r="F24" i="1"/>
  <c r="I24" i="1"/>
  <c r="J24" i="1"/>
  <c r="K24" i="1"/>
  <c r="L24" i="1"/>
  <c r="M24" i="1"/>
  <c r="Q24" i="1"/>
  <c r="P24" i="1"/>
  <c r="R24" i="1"/>
  <c r="N24" i="1"/>
  <c r="O24" i="1"/>
  <c r="G24" i="1"/>
  <c r="H24" i="1"/>
  <c r="I36" i="1"/>
  <c r="R36" i="1"/>
  <c r="P36" i="1"/>
  <c r="K36" i="1"/>
  <c r="N36" i="1"/>
  <c r="M36" i="1"/>
  <c r="L36" i="1"/>
  <c r="H36" i="1"/>
  <c r="Q36" i="1"/>
  <c r="J36" i="1"/>
  <c r="F36" i="1"/>
  <c r="G36" i="1"/>
  <c r="O36" i="1"/>
  <c r="M38" i="1"/>
  <c r="Q38" i="1"/>
  <c r="O38" i="1"/>
  <c r="L38" i="1"/>
  <c r="N38" i="1"/>
  <c r="P38" i="1"/>
  <c r="J38" i="1"/>
  <c r="I38" i="1"/>
  <c r="K38" i="1"/>
  <c r="H38" i="1"/>
  <c r="F38" i="1"/>
  <c r="G38" i="1"/>
  <c r="R38" i="1"/>
  <c r="J18" i="1"/>
  <c r="H18" i="1"/>
  <c r="I18" i="1"/>
  <c r="R18" i="1"/>
  <c r="O18" i="1"/>
  <c r="F18" i="1"/>
  <c r="G18" i="1"/>
  <c r="N18" i="1"/>
  <c r="P18" i="1"/>
  <c r="L18" i="1"/>
  <c r="M18" i="1"/>
  <c r="K18" i="1"/>
  <c r="Q18" i="1"/>
  <c r="N34" i="1"/>
  <c r="I34" i="1"/>
  <c r="M34" i="1"/>
  <c r="P34" i="1"/>
  <c r="Q34" i="1"/>
  <c r="L34" i="1"/>
  <c r="K34" i="1"/>
  <c r="F34" i="1"/>
  <c r="H34" i="1"/>
  <c r="O34" i="1"/>
  <c r="R34" i="1"/>
  <c r="J34" i="1"/>
  <c r="G34" i="1"/>
  <c r="R20" i="1"/>
  <c r="L20" i="1"/>
  <c r="I20" i="1"/>
  <c r="J20" i="1"/>
  <c r="H20" i="1"/>
  <c r="M20" i="1"/>
  <c r="G20" i="1"/>
  <c r="F20" i="1"/>
  <c r="P20" i="1"/>
  <c r="O20" i="1"/>
  <c r="K20" i="1"/>
  <c r="N20" i="1"/>
  <c r="Q20" i="1"/>
  <c r="P30" i="1"/>
  <c r="I30" i="1"/>
  <c r="M30" i="1"/>
  <c r="H30" i="1"/>
  <c r="R30" i="1"/>
  <c r="N30" i="1"/>
  <c r="F30" i="1"/>
  <c r="K30" i="1"/>
  <c r="O30" i="1"/>
  <c r="L30" i="1"/>
  <c r="Q30" i="1"/>
  <c r="J30" i="1"/>
  <c r="G30" i="1"/>
  <c r="N32" i="1"/>
  <c r="P32" i="1"/>
  <c r="O32" i="1"/>
  <c r="Q32" i="1"/>
  <c r="H32" i="1"/>
  <c r="G32" i="1"/>
  <c r="J32" i="1"/>
  <c r="K32" i="1"/>
  <c r="R32" i="1"/>
  <c r="I32" i="1"/>
  <c r="L32" i="1"/>
  <c r="M32" i="1"/>
  <c r="F32" i="1"/>
  <c r="O16" i="1"/>
  <c r="N16" i="1"/>
  <c r="P16" i="1"/>
  <c r="L16" i="1"/>
  <c r="G16" i="1"/>
  <c r="Q16" i="1"/>
  <c r="K16" i="1"/>
  <c r="M16" i="1"/>
  <c r="J16" i="1"/>
  <c r="R16" i="1"/>
  <c r="I16" i="1"/>
  <c r="H16" i="1"/>
  <c r="F16" i="1"/>
  <c r="L22" i="1"/>
  <c r="P22" i="1"/>
  <c r="R22" i="1"/>
  <c r="N22" i="1"/>
  <c r="Q22" i="1"/>
  <c r="I22" i="1"/>
  <c r="J22" i="1"/>
  <c r="K22" i="1"/>
  <c r="M22" i="1"/>
  <c r="H22" i="1"/>
  <c r="O22" i="1"/>
  <c r="G22" i="1"/>
  <c r="F22" i="1"/>
  <c r="A31" i="2" l="1"/>
  <c r="G4" i="2" s="1"/>
  <c r="H4" i="2" s="1"/>
  <c r="A25" i="2"/>
  <c r="G1" i="2" s="1"/>
  <c r="H1" i="2" s="1"/>
  <c r="I1" i="2" s="1"/>
  <c r="A33" i="2"/>
  <c r="G5" i="2" s="1"/>
  <c r="H5" i="2" s="1"/>
  <c r="A35" i="2"/>
  <c r="G6" i="2" s="1"/>
  <c r="H6" i="2" s="1"/>
  <c r="B29" i="2"/>
  <c r="G10" i="2" s="1"/>
  <c r="H10" i="2" s="1"/>
  <c r="B31" i="2"/>
  <c r="G11" i="2" s="1"/>
  <c r="H11" i="2" s="1"/>
  <c r="A29" i="2"/>
  <c r="G3" i="2" s="1"/>
  <c r="H3" i="2" s="1"/>
  <c r="B25" i="2"/>
  <c r="G8" i="2" s="1"/>
  <c r="H8" i="2" s="1"/>
  <c r="A27" i="2"/>
  <c r="G2" i="2" s="1"/>
  <c r="H2" i="2" s="1"/>
  <c r="B27" i="2"/>
  <c r="G9" i="2" s="1"/>
  <c r="H9" i="2" s="1"/>
  <c r="A37" i="2"/>
  <c r="G7" i="2" s="1"/>
  <c r="H7" i="2" s="1"/>
  <c r="B33" i="2"/>
  <c r="G12" i="2" s="1"/>
  <c r="H12" i="2" s="1"/>
  <c r="B35" i="2"/>
  <c r="G13" i="2" s="1"/>
  <c r="H13" i="2" s="1"/>
  <c r="S30" i="1"/>
  <c r="S16" i="1"/>
  <c r="S32" i="1"/>
  <c r="S36" i="1"/>
  <c r="S8" i="1"/>
  <c r="S42" i="1"/>
  <c r="S14" i="1"/>
  <c r="S12" i="1"/>
  <c r="S10" i="1"/>
  <c r="S28" i="1"/>
  <c r="S38" i="1"/>
  <c r="S44" i="1"/>
  <c r="S24" i="1"/>
  <c r="S40" i="1"/>
  <c r="S26" i="1"/>
  <c r="S22" i="1"/>
  <c r="S20" i="1"/>
  <c r="S34" i="1"/>
  <c r="S18" i="1"/>
  <c r="E2" i="2" l="1"/>
  <c r="E3" i="2" s="1"/>
  <c r="E4" i="2" s="1"/>
  <c r="E5" i="2" s="1"/>
  <c r="E6" i="2" s="1"/>
  <c r="E7" i="2" s="1"/>
  <c r="E8" i="2" s="1"/>
  <c r="E9" i="2" s="1"/>
  <c r="E10" i="2" s="1"/>
  <c r="E11" i="2" s="1"/>
  <c r="E12" i="2" s="1"/>
  <c r="E13" i="2" s="1"/>
  <c r="I2" i="2"/>
  <c r="I3" i="2" s="1"/>
  <c r="I4" i="2" s="1"/>
  <c r="I5" i="2" s="1"/>
  <c r="I6" i="2" s="1"/>
  <c r="I7" i="2" s="1"/>
  <c r="I8" i="2" s="1"/>
  <c r="I9" i="2" s="1"/>
  <c r="I10" i="2" s="1"/>
  <c r="I11" i="2" s="1"/>
  <c r="I12" i="2" s="1"/>
  <c r="S45" i="1"/>
  <c r="E45" i="1"/>
</calcChain>
</file>

<file path=xl/sharedStrings.xml><?xml version="1.0" encoding="utf-8"?>
<sst xmlns="http://schemas.openxmlformats.org/spreadsheetml/2006/main" count="28" uniqueCount="28">
  <si>
    <t>EVENTO</t>
  </si>
  <si>
    <t>TÍTULO DO EVENTO</t>
  </si>
  <si>
    <t>RECURSO</t>
  </si>
  <si>
    <t>%</t>
  </si>
  <si>
    <t>MESES</t>
  </si>
  <si>
    <t>CRONOGRAMA FÍSICO- FINANCEIRO</t>
  </si>
  <si>
    <t>VALOR DO ITEM</t>
  </si>
  <si>
    <t>ESQUADRIAS INTERNAS</t>
  </si>
  <si>
    <t>HIDROSSANITÁRIO</t>
  </si>
  <si>
    <t>DEMOLIÇÕES E MOVIMENTAÇÕES DE TERRA</t>
  </si>
  <si>
    <t>INFRAESTRUTURA</t>
  </si>
  <si>
    <t>SUPRAESTRUTURA</t>
  </si>
  <si>
    <t>ESQUADRIAS EXTERNAS</t>
  </si>
  <si>
    <t>BANCADAS</t>
  </si>
  <si>
    <t>INSTALAÇÕES ELÉTRICAS/ CABEAMENTO ESTRUTURADO/ FIBRA ÓPTICA</t>
  </si>
  <si>
    <t>GASES MEDICINAIS</t>
  </si>
  <si>
    <t>CANTEIRO DE OBRAS</t>
  </si>
  <si>
    <t>VEDAÇÕES VERTICAIS INTERNAS</t>
  </si>
  <si>
    <t>REVESTIMENTO VEDAÇÕES VERTICAIS INTERNAS</t>
  </si>
  <si>
    <t>REVESTIMENTO VEDAÇÕES HORIZONTAIS</t>
  </si>
  <si>
    <t>REVESTIMENTO VEDAÇÕES VERTICAIS EXTERNAS</t>
  </si>
  <si>
    <t>BATEMACAS</t>
  </si>
  <si>
    <t>PAVIMENTAÇÕES EXTERNAS/PAISAGISMO</t>
  </si>
  <si>
    <t>COBERTURA</t>
  </si>
  <si>
    <t>SERVIÇOS FINAIS</t>
  </si>
  <si>
    <t>HOSPITAL LAURO REUS</t>
  </si>
  <si>
    <t>VEDAÇÕES HORIZONTAIS INTERNAS E EXTERNAS</t>
  </si>
  <si>
    <t>_______________________________________________________________
Júnior Bernardo da Rosa
CREA RS 209394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</si>
</sst>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Arial"/>
      <family val="2"/>
    </font>
    <font>
      <sz val="14"/>
      <name val="Arial"/>
      <family val="1"/>
    </font>
    <font>
      <sz val="14"/>
      <color theme="1"/>
      <name val="Calibri"/>
      <family val="2"/>
      <scheme val="minor"/>
    </font>
    <font>
      <b/>
      <sz val="20"/>
      <name val="Arial"/>
      <family val="1"/>
    </font>
    <font>
      <b/>
      <sz val="18"/>
      <color theme="1"/>
      <name val="Arial"/>
      <family val="2"/>
    </font>
    <font>
      <sz val="12"/>
      <color theme="1"/>
      <name val="Arial"/>
      <family val="2"/>
    </font>
    <font>
      <sz val="8"/>
      <name val="Calibri"/>
      <family val="2"/>
      <scheme val="minor"/>
    </font>
    <font>
      <b/>
      <sz val="20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theme="2" tint="-9.9978637043366805E-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2" tint="-9.9978637043366805E-2"/>
      </bottom>
      <diagonal/>
    </border>
    <border>
      <left style="thin">
        <color indexed="64"/>
      </left>
      <right/>
      <top style="thin">
        <color indexed="64"/>
      </top>
      <bottom style="thin">
        <color theme="2" tint="-9.9978637043366805E-2"/>
      </bottom>
      <diagonal/>
    </border>
    <border>
      <left/>
      <right/>
      <top style="thin">
        <color indexed="64"/>
      </top>
      <bottom style="thin">
        <color theme="2" tint="-9.9978637043366805E-2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theme="2" tint="-9.9978637043366805E-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9">
    <xf numFmtId="0" fontId="0" fillId="0" borderId="0" xfId="0"/>
    <xf numFmtId="0" fontId="7" fillId="0" borderId="0" xfId="0" applyFont="1"/>
    <xf numFmtId="44" fontId="3" fillId="0" borderId="0" xfId="0" applyNumberFormat="1" applyFont="1" applyAlignment="1">
      <alignment horizontal="center" vertical="center"/>
    </xf>
    <xf numFmtId="0" fontId="4" fillId="0" borderId="0" xfId="0" applyFont="1"/>
    <xf numFmtId="10" fontId="4" fillId="0" borderId="0" xfId="0" applyNumberFormat="1" applyFont="1"/>
    <xf numFmtId="10" fontId="3" fillId="0" borderId="3" xfId="0" applyNumberFormat="1" applyFont="1" applyBorder="1" applyAlignment="1">
      <alignment horizontal="center" vertical="center"/>
    </xf>
    <xf numFmtId="44" fontId="3" fillId="0" borderId="5" xfId="0" applyNumberFormat="1" applyFont="1" applyBorder="1" applyAlignment="1">
      <alignment horizontal="center" vertical="center"/>
    </xf>
    <xf numFmtId="10" fontId="3" fillId="2" borderId="7" xfId="0" applyNumberFormat="1" applyFont="1" applyFill="1" applyBorder="1"/>
    <xf numFmtId="44" fontId="3" fillId="0" borderId="8" xfId="0" applyNumberFormat="1" applyFont="1" applyBorder="1"/>
    <xf numFmtId="44" fontId="5" fillId="3" borderId="1" xfId="0" applyNumberFormat="1" applyFont="1" applyFill="1" applyBorder="1" applyAlignment="1">
      <alignment horizontal="center" vertical="center"/>
    </xf>
    <xf numFmtId="164" fontId="3" fillId="0" borderId="0" xfId="0" applyNumberFormat="1" applyFont="1"/>
    <xf numFmtId="10" fontId="0" fillId="0" borderId="0" xfId="0" applyNumberFormat="1"/>
    <xf numFmtId="44" fontId="0" fillId="0" borderId="0" xfId="0" applyNumberFormat="1"/>
    <xf numFmtId="44" fontId="5" fillId="0" borderId="1" xfId="1" applyFont="1" applyFill="1" applyBorder="1"/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/>
    </xf>
    <xf numFmtId="0" fontId="10" fillId="0" borderId="5" xfId="0" applyFont="1" applyBorder="1"/>
    <xf numFmtId="0" fontId="5" fillId="0" borderId="0" xfId="0" applyFont="1" applyAlignment="1">
      <alignment horizontal="left"/>
    </xf>
    <xf numFmtId="10" fontId="3" fillId="0" borderId="0" xfId="0" applyNumberFormat="1" applyFont="1" applyAlignment="1">
      <alignment horizontal="center" vertical="center"/>
    </xf>
    <xf numFmtId="10" fontId="3" fillId="2" borderId="17" xfId="0" applyNumberFormat="1" applyFont="1" applyFill="1" applyBorder="1"/>
    <xf numFmtId="0" fontId="0" fillId="0" borderId="0" xfId="0" applyFill="1"/>
    <xf numFmtId="0" fontId="3" fillId="0" borderId="12" xfId="0" applyFont="1" applyFill="1" applyBorder="1"/>
    <xf numFmtId="164" fontId="5" fillId="0" borderId="8" xfId="0" applyNumberFormat="1" applyFont="1" applyFill="1" applyBorder="1" applyAlignment="1">
      <alignment horizontal="center"/>
    </xf>
    <xf numFmtId="0" fontId="3" fillId="0" borderId="2" xfId="0" applyFont="1" applyFill="1" applyBorder="1"/>
    <xf numFmtId="164" fontId="5" fillId="0" borderId="1" xfId="0" applyNumberFormat="1" applyFont="1" applyFill="1" applyBorder="1"/>
    <xf numFmtId="0" fontId="4" fillId="0" borderId="0" xfId="0" applyFont="1" applyFill="1"/>
    <xf numFmtId="0" fontId="0" fillId="0" borderId="0" xfId="0" applyAlignment="1">
      <alignment horizontal="center"/>
    </xf>
    <xf numFmtId="44" fontId="5" fillId="0" borderId="4" xfId="1" applyFont="1" applyFill="1" applyBorder="1"/>
    <xf numFmtId="10" fontId="5" fillId="0" borderId="7" xfId="2" applyNumberFormat="1" applyFont="1" applyFill="1" applyBorder="1" applyAlignment="1">
      <alignment horizontal="center"/>
    </xf>
    <xf numFmtId="10" fontId="5" fillId="0" borderId="17" xfId="2" applyNumberFormat="1" applyFont="1" applyFill="1" applyBorder="1" applyAlignment="1">
      <alignment horizontal="center"/>
    </xf>
    <xf numFmtId="44" fontId="15" fillId="0" borderId="24" xfId="0" applyNumberFormat="1" applyFont="1" applyBorder="1" applyAlignment="1">
      <alignment horizontal="center" vertical="center"/>
    </xf>
    <xf numFmtId="10" fontId="15" fillId="0" borderId="24" xfId="0" applyNumberFormat="1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6" fillId="0" borderId="24" xfId="0" applyFont="1" applyBorder="1" applyAlignment="1">
      <alignment horizontal="left"/>
    </xf>
    <xf numFmtId="44" fontId="15" fillId="0" borderId="24" xfId="0" applyNumberFormat="1" applyFont="1" applyBorder="1"/>
    <xf numFmtId="0" fontId="15" fillId="0" borderId="24" xfId="0" applyFont="1" applyBorder="1"/>
    <xf numFmtId="44" fontId="14" fillId="0" borderId="24" xfId="0" applyNumberFormat="1" applyFont="1" applyFill="1" applyBorder="1"/>
    <xf numFmtId="164" fontId="14" fillId="0" borderId="24" xfId="0" applyNumberFormat="1" applyFont="1" applyFill="1" applyBorder="1"/>
    <xf numFmtId="10" fontId="15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Fill="1" applyBorder="1"/>
    <xf numFmtId="0" fontId="16" fillId="0" borderId="0" xfId="0" applyFont="1" applyBorder="1" applyAlignment="1">
      <alignment horizontal="left"/>
    </xf>
    <xf numFmtId="44" fontId="15" fillId="0" borderId="0" xfId="0" applyNumberFormat="1" applyFont="1" applyBorder="1"/>
    <xf numFmtId="0" fontId="15" fillId="0" borderId="0" xfId="0" applyFont="1" applyBorder="1"/>
    <xf numFmtId="44" fontId="14" fillId="0" borderId="0" xfId="0" applyNumberFormat="1" applyFont="1" applyFill="1" applyBorder="1"/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12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0" xfId="0" applyFont="1" applyFill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EVOLUÇÃO FÍSICA ACUMULADA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cked"/>
        <c:varyColors val="0"/>
        <c:ser>
          <c:idx val="1"/>
          <c:order val="0"/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'CURVA S'!$E$1:$E$13</c:f>
              <c:numCache>
                <c:formatCode>0.00%</c:formatCode>
                <c:ptCount val="13"/>
                <c:pt idx="0">
                  <c:v>3.32E-2</c:v>
                </c:pt>
                <c:pt idx="1">
                  <c:v>7.7872708839747271E-2</c:v>
                </c:pt>
                <c:pt idx="2">
                  <c:v>0.11122251005936071</c:v>
                </c:pt>
                <c:pt idx="3">
                  <c:v>0.15240822979119703</c:v>
                </c:pt>
                <c:pt idx="4">
                  <c:v>0.19359394952303335</c:v>
                </c:pt>
                <c:pt idx="5">
                  <c:v>0.22924203089545064</c:v>
                </c:pt>
                <c:pt idx="6">
                  <c:v>0.32159745021587971</c:v>
                </c:pt>
                <c:pt idx="7">
                  <c:v>0.42092757066266651</c:v>
                </c:pt>
                <c:pt idx="8">
                  <c:v>0.55990931138721312</c:v>
                </c:pt>
                <c:pt idx="9">
                  <c:v>0.70608450204545137</c:v>
                </c:pt>
                <c:pt idx="10">
                  <c:v>0.83239049329060866</c:v>
                </c:pt>
                <c:pt idx="11">
                  <c:v>0.96250812140147146</c:v>
                </c:pt>
                <c:pt idx="12">
                  <c:v>1.0000289478667006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D23-4295-9933-A8ECC3F68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upDownBars>
          <c:gapWidth val="150"/>
          <c:upBars>
            <c:spPr>
              <a:solidFill>
                <a:schemeClr val="lt1"/>
              </a:solidFill>
              <a:ln w="9525">
                <a:solidFill>
                  <a:schemeClr val="tx1">
                    <a:lumMod val="15000"/>
                    <a:lumOff val="85000"/>
                  </a:schemeClr>
                </a:solidFill>
              </a:ln>
              <a:effectLst/>
            </c:spPr>
          </c:upBars>
          <c:downBars>
            <c:spPr>
              <a:solidFill>
                <a:schemeClr val="dk1">
                  <a:lumMod val="65000"/>
                  <a:lumOff val="35000"/>
                </a:schemeClr>
              </a:solidFill>
              <a:ln w="9525">
                <a:solidFill>
                  <a:schemeClr val="tx1">
                    <a:lumMod val="65000"/>
                    <a:lumOff val="35000"/>
                  </a:schemeClr>
                </a:solidFill>
              </a:ln>
              <a:effectLst/>
            </c:spPr>
          </c:downBars>
        </c:upDownBars>
        <c:smooth val="0"/>
        <c:axId val="977965168"/>
        <c:axId val="977967664"/>
      </c:lineChart>
      <c:catAx>
        <c:axId val="977965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Tempo</a:t>
                </a:r>
                <a:r>
                  <a:rPr lang="pt-BR" baseline="0"/>
                  <a:t> de execução (meses)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7967664"/>
        <c:crosses val="autoZero"/>
        <c:auto val="1"/>
        <c:lblAlgn val="ctr"/>
        <c:lblOffset val="100"/>
        <c:noMultiLvlLbl val="0"/>
      </c:catAx>
      <c:valAx>
        <c:axId val="977967664"/>
        <c:scaling>
          <c:orientation val="minMax"/>
          <c:max val="1.100000000000000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pt-BR"/>
                  <a:t>Percentual</a:t>
                </a:r>
                <a:r>
                  <a:rPr lang="pt-BR" baseline="0"/>
                  <a:t> de evolução (%)</a:t>
                </a:r>
                <a:endParaRPr lang="pt-B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77965168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304801</xdr:colOff>
      <xdr:row>2</xdr:row>
      <xdr:rowOff>474685</xdr:rowOff>
    </xdr:from>
    <xdr:to>
      <xdr:col>2</xdr:col>
      <xdr:colOff>7208258</xdr:colOff>
      <xdr:row>2</xdr:row>
      <xdr:rowOff>1594074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D39E3DF6-6E25-64B4-FE03-4F6A9EF394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1" y="474685"/>
          <a:ext cx="8094949" cy="111938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304802</xdr:colOff>
      <xdr:row>20</xdr:row>
      <xdr:rowOff>1</xdr:rowOff>
    </xdr:from>
    <xdr:to>
      <xdr:col>8</xdr:col>
      <xdr:colOff>904875</xdr:colOff>
      <xdr:row>36</xdr:row>
      <xdr:rowOff>161926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90407255-7D27-A6DD-D8D7-DC824D2EC8A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314325</xdr:colOff>
      <xdr:row>17</xdr:row>
      <xdr:rowOff>0</xdr:rowOff>
    </xdr:from>
    <xdr:to>
      <xdr:col>6</xdr:col>
      <xdr:colOff>233405</xdr:colOff>
      <xdr:row>19</xdr:row>
      <xdr:rowOff>47625</xdr:rowOff>
    </xdr:to>
    <xdr:pic>
      <xdr:nvPicPr>
        <xdr:cNvPr id="18" name="Imagem 17">
          <a:extLst>
            <a:ext uri="{FF2B5EF4-FFF2-40B4-BE49-F238E27FC236}">
              <a16:creationId xmlns:a16="http://schemas.microsoft.com/office/drawing/2014/main" id="{B311986A-7CE2-4D03-9556-4522807B6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09950" y="2752725"/>
          <a:ext cx="2528930" cy="371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T83"/>
  <sheetViews>
    <sheetView tabSelected="1" zoomScale="55" zoomScaleNormal="55" workbookViewId="0">
      <pane xSplit="3" ySplit="6" topLeftCell="D40" activePane="bottomRight" state="frozen"/>
      <selection pane="topRight" activeCell="C1" sqref="C1"/>
      <selection pane="bottomLeft" activeCell="A5" sqref="A5"/>
      <selection pane="bottomRight" activeCell="I47" sqref="I47"/>
    </sheetView>
  </sheetViews>
  <sheetFormatPr defaultRowHeight="15" x14ac:dyDescent="0.25"/>
  <cols>
    <col min="2" max="2" width="17.42578125" customWidth="1"/>
    <col min="3" max="3" width="111.28515625" customWidth="1"/>
    <col min="4" max="4" width="32" style="20" customWidth="1"/>
    <col min="5" max="5" width="13.85546875" style="20" customWidth="1"/>
    <col min="6" max="18" width="25.7109375" customWidth="1"/>
    <col min="19" max="19" width="30.7109375" customWidth="1"/>
    <col min="20" max="20" width="26" bestFit="1" customWidth="1"/>
  </cols>
  <sheetData>
    <row r="2" spans="2:20" ht="15.75" thickBot="1" x14ac:dyDescent="0.3"/>
    <row r="3" spans="2:20" ht="150" customHeight="1" thickBot="1" x14ac:dyDescent="0.3">
      <c r="B3" s="57"/>
      <c r="C3" s="58"/>
      <c r="D3" s="44" t="s">
        <v>25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6"/>
    </row>
    <row r="4" spans="2:20" ht="30" customHeight="1" x14ac:dyDescent="0.25">
      <c r="B4" s="48" t="s">
        <v>0</v>
      </c>
      <c r="C4" s="49" t="s">
        <v>1</v>
      </c>
      <c r="D4" s="51" t="s">
        <v>2</v>
      </c>
      <c r="E4" s="54" t="s">
        <v>3</v>
      </c>
      <c r="F4" s="59" t="s">
        <v>4</v>
      </c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1"/>
    </row>
    <row r="5" spans="2:20" ht="30" customHeight="1" x14ac:dyDescent="0.25">
      <c r="B5" s="48"/>
      <c r="C5" s="49"/>
      <c r="D5" s="52"/>
      <c r="E5" s="55"/>
      <c r="F5" s="14">
        <v>1</v>
      </c>
      <c r="G5" s="14">
        <v>2</v>
      </c>
      <c r="H5" s="14">
        <v>3</v>
      </c>
      <c r="I5" s="14">
        <v>4</v>
      </c>
      <c r="J5" s="14">
        <v>5</v>
      </c>
      <c r="K5" s="14">
        <v>6</v>
      </c>
      <c r="L5" s="14">
        <v>7</v>
      </c>
      <c r="M5" s="14">
        <v>8</v>
      </c>
      <c r="N5" s="14">
        <v>9</v>
      </c>
      <c r="O5" s="14">
        <v>10</v>
      </c>
      <c r="P5" s="14">
        <v>11</v>
      </c>
      <c r="Q5" s="14">
        <v>12</v>
      </c>
      <c r="R5" s="14">
        <v>13</v>
      </c>
      <c r="S5" s="62"/>
    </row>
    <row r="6" spans="2:20" ht="30" customHeight="1" x14ac:dyDescent="0.25">
      <c r="B6" s="48"/>
      <c r="C6" s="50"/>
      <c r="D6" s="53"/>
      <c r="E6" s="56"/>
      <c r="F6" s="64" t="s">
        <v>5</v>
      </c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3"/>
    </row>
    <row r="7" spans="2:20" ht="30" customHeight="1" x14ac:dyDescent="0.3">
      <c r="B7" s="66">
        <v>1</v>
      </c>
      <c r="C7" s="17" t="s">
        <v>9</v>
      </c>
      <c r="D7" s="21"/>
      <c r="E7" s="29">
        <v>1.0699999999999999E-2</v>
      </c>
      <c r="F7" s="18">
        <v>0.5</v>
      </c>
      <c r="G7" s="18">
        <v>0.4</v>
      </c>
      <c r="H7" s="18"/>
      <c r="I7" s="18"/>
      <c r="J7" s="18"/>
      <c r="K7" s="18"/>
      <c r="L7" s="18"/>
      <c r="M7" s="18"/>
      <c r="N7" s="18"/>
      <c r="O7" s="18">
        <v>0.1</v>
      </c>
      <c r="P7" s="18"/>
      <c r="Q7" s="18"/>
      <c r="R7" s="18"/>
      <c r="S7" s="19">
        <f t="shared" ref="S7:S44" si="0">SUM(F7:R7)</f>
        <v>1</v>
      </c>
    </row>
    <row r="8" spans="2:20" ht="30" customHeight="1" x14ac:dyDescent="0.3">
      <c r="B8" s="47"/>
      <c r="C8" s="16" t="s">
        <v>6</v>
      </c>
      <c r="D8" s="27">
        <v>65580.53</v>
      </c>
      <c r="E8" s="22"/>
      <c r="F8" s="6">
        <f>F7*$D$8</f>
        <v>32790.264999999999</v>
      </c>
      <c r="G8" s="6">
        <f t="shared" ref="G8:R8" si="1">G7*$D$8</f>
        <v>26232.212</v>
      </c>
      <c r="H8" s="6">
        <f t="shared" si="1"/>
        <v>0</v>
      </c>
      <c r="I8" s="6">
        <f t="shared" si="1"/>
        <v>0</v>
      </c>
      <c r="J8" s="6">
        <f t="shared" si="1"/>
        <v>0</v>
      </c>
      <c r="K8" s="6">
        <f t="shared" si="1"/>
        <v>0</v>
      </c>
      <c r="L8" s="6">
        <f t="shared" si="1"/>
        <v>0</v>
      </c>
      <c r="M8" s="6">
        <f t="shared" si="1"/>
        <v>0</v>
      </c>
      <c r="N8" s="6">
        <f t="shared" si="1"/>
        <v>0</v>
      </c>
      <c r="O8" s="6">
        <f t="shared" si="1"/>
        <v>6558.0529999999999</v>
      </c>
      <c r="P8" s="6">
        <f t="shared" si="1"/>
        <v>0</v>
      </c>
      <c r="Q8" s="6">
        <f t="shared" si="1"/>
        <v>0</v>
      </c>
      <c r="R8" s="6">
        <f t="shared" si="1"/>
        <v>0</v>
      </c>
      <c r="S8" s="8">
        <f t="shared" si="0"/>
        <v>65580.53</v>
      </c>
      <c r="T8" s="2"/>
    </row>
    <row r="9" spans="2:20" ht="30" customHeight="1" x14ac:dyDescent="0.3">
      <c r="B9" s="47">
        <v>2</v>
      </c>
      <c r="C9" s="15" t="s">
        <v>16</v>
      </c>
      <c r="D9" s="23"/>
      <c r="E9" s="28">
        <v>8.3199999999999996E-2</v>
      </c>
      <c r="F9" s="5">
        <v>0.15</v>
      </c>
      <c r="G9" s="5">
        <v>0.1</v>
      </c>
      <c r="H9" s="5">
        <v>0.1</v>
      </c>
      <c r="I9" s="5">
        <v>0.05</v>
      </c>
      <c r="J9" s="5">
        <v>0.05</v>
      </c>
      <c r="K9" s="5">
        <v>0.05</v>
      </c>
      <c r="L9" s="5">
        <v>0.05</v>
      </c>
      <c r="M9" s="5">
        <v>0.05</v>
      </c>
      <c r="N9" s="5">
        <v>0.05</v>
      </c>
      <c r="O9" s="5">
        <v>0.05</v>
      </c>
      <c r="P9" s="5">
        <v>0.05</v>
      </c>
      <c r="Q9" s="5">
        <v>0.1</v>
      </c>
      <c r="R9" s="5">
        <v>0.15</v>
      </c>
      <c r="S9" s="7">
        <f t="shared" si="0"/>
        <v>1</v>
      </c>
    </row>
    <row r="10" spans="2:20" ht="30" customHeight="1" x14ac:dyDescent="0.3">
      <c r="B10" s="47"/>
      <c r="C10" s="16" t="str">
        <f>C8</f>
        <v>VALOR DO ITEM</v>
      </c>
      <c r="D10" s="27">
        <v>511357.45</v>
      </c>
      <c r="E10" s="22"/>
      <c r="F10" s="6">
        <f>F9*$D$10</f>
        <v>76703.617499999993</v>
      </c>
      <c r="G10" s="6">
        <f t="shared" ref="G10:R10" si="2">G9*$D$10</f>
        <v>51135.745000000003</v>
      </c>
      <c r="H10" s="6">
        <f t="shared" si="2"/>
        <v>51135.745000000003</v>
      </c>
      <c r="I10" s="6">
        <f t="shared" si="2"/>
        <v>25567.872500000001</v>
      </c>
      <c r="J10" s="6">
        <f t="shared" si="2"/>
        <v>25567.872500000001</v>
      </c>
      <c r="K10" s="6">
        <f t="shared" si="2"/>
        <v>25567.872500000001</v>
      </c>
      <c r="L10" s="6">
        <f t="shared" si="2"/>
        <v>25567.872500000001</v>
      </c>
      <c r="M10" s="6">
        <f t="shared" si="2"/>
        <v>25567.872500000001</v>
      </c>
      <c r="N10" s="6">
        <f t="shared" si="2"/>
        <v>25567.872500000001</v>
      </c>
      <c r="O10" s="6">
        <f t="shared" si="2"/>
        <v>25567.872500000001</v>
      </c>
      <c r="P10" s="6">
        <f t="shared" si="2"/>
        <v>25567.872500000001</v>
      </c>
      <c r="Q10" s="6">
        <f t="shared" si="2"/>
        <v>51135.745000000003</v>
      </c>
      <c r="R10" s="6">
        <f t="shared" si="2"/>
        <v>76703.617499999993</v>
      </c>
      <c r="S10" s="8">
        <f t="shared" si="0"/>
        <v>511357.44999999995</v>
      </c>
      <c r="T10" s="2"/>
    </row>
    <row r="11" spans="2:20" ht="30" customHeight="1" x14ac:dyDescent="0.3">
      <c r="B11" s="47">
        <v>3</v>
      </c>
      <c r="C11" s="15" t="s">
        <v>10</v>
      </c>
      <c r="D11" s="23"/>
      <c r="E11" s="28">
        <v>9.1999999999999998E-3</v>
      </c>
      <c r="F11" s="5"/>
      <c r="G11" s="5">
        <v>0.5</v>
      </c>
      <c r="H11" s="5">
        <v>0.5</v>
      </c>
      <c r="I11" s="5"/>
      <c r="J11" s="5"/>
      <c r="K11" s="5"/>
      <c r="L11" s="5"/>
      <c r="M11" s="5"/>
      <c r="N11" s="5"/>
      <c r="O11" s="5"/>
      <c r="P11" s="5"/>
      <c r="Q11" s="5"/>
      <c r="R11" s="5"/>
      <c r="S11" s="7">
        <f t="shared" si="0"/>
        <v>1</v>
      </c>
    </row>
    <row r="12" spans="2:20" ht="30" customHeight="1" x14ac:dyDescent="0.3">
      <c r="B12" s="47"/>
      <c r="C12" s="16" t="str">
        <f>C8</f>
        <v>VALOR DO ITEM</v>
      </c>
      <c r="D12" s="27">
        <v>56763.040000000001</v>
      </c>
      <c r="E12" s="22"/>
      <c r="F12" s="6">
        <f>F11*$D$12</f>
        <v>0</v>
      </c>
      <c r="G12" s="6">
        <f t="shared" ref="G12:R12" si="3">G11*$D$12</f>
        <v>28381.52</v>
      </c>
      <c r="H12" s="6">
        <f t="shared" si="3"/>
        <v>28381.52</v>
      </c>
      <c r="I12" s="6">
        <f t="shared" si="3"/>
        <v>0</v>
      </c>
      <c r="J12" s="6">
        <f t="shared" si="3"/>
        <v>0</v>
      </c>
      <c r="K12" s="6">
        <f t="shared" si="3"/>
        <v>0</v>
      </c>
      <c r="L12" s="6">
        <f t="shared" si="3"/>
        <v>0</v>
      </c>
      <c r="M12" s="6">
        <f t="shared" si="3"/>
        <v>0</v>
      </c>
      <c r="N12" s="6">
        <f t="shared" si="3"/>
        <v>0</v>
      </c>
      <c r="O12" s="6">
        <f t="shared" si="3"/>
        <v>0</v>
      </c>
      <c r="P12" s="6">
        <f t="shared" si="3"/>
        <v>0</v>
      </c>
      <c r="Q12" s="6">
        <f t="shared" si="3"/>
        <v>0</v>
      </c>
      <c r="R12" s="6">
        <f t="shared" si="3"/>
        <v>0</v>
      </c>
      <c r="S12" s="8">
        <f t="shared" si="0"/>
        <v>56763.040000000001</v>
      </c>
      <c r="T12" s="2"/>
    </row>
    <row r="13" spans="2:20" ht="30" customHeight="1" x14ac:dyDescent="0.3">
      <c r="B13" s="47">
        <v>4</v>
      </c>
      <c r="C13" s="15" t="s">
        <v>11</v>
      </c>
      <c r="D13" s="23"/>
      <c r="E13" s="28">
        <v>5.5399999999999998E-2</v>
      </c>
      <c r="F13" s="5"/>
      <c r="G13" s="5"/>
      <c r="H13" s="5"/>
      <c r="I13" s="5">
        <v>0.3</v>
      </c>
      <c r="J13" s="5">
        <v>0.3</v>
      </c>
      <c r="K13" s="5">
        <v>0.2</v>
      </c>
      <c r="L13" s="5">
        <v>0.2</v>
      </c>
      <c r="M13" s="5"/>
      <c r="N13" s="5"/>
      <c r="O13" s="5"/>
      <c r="P13" s="5"/>
      <c r="Q13" s="5"/>
      <c r="R13" s="5"/>
      <c r="S13" s="7">
        <f t="shared" si="0"/>
        <v>1</v>
      </c>
    </row>
    <row r="14" spans="2:20" ht="30" customHeight="1" x14ac:dyDescent="0.3">
      <c r="B14" s="47"/>
      <c r="C14" s="16" t="str">
        <f>C12</f>
        <v>VALOR DO ITEM</v>
      </c>
      <c r="D14" s="27">
        <v>340380.93</v>
      </c>
      <c r="E14" s="22"/>
      <c r="F14" s="6">
        <f>F13*$D$14</f>
        <v>0</v>
      </c>
      <c r="G14" s="6">
        <f t="shared" ref="G14:R14" si="4">G13*$D$14</f>
        <v>0</v>
      </c>
      <c r="H14" s="6">
        <f t="shared" si="4"/>
        <v>0</v>
      </c>
      <c r="I14" s="6">
        <f t="shared" si="4"/>
        <v>102114.27899999999</v>
      </c>
      <c r="J14" s="6">
        <f t="shared" si="4"/>
        <v>102114.27899999999</v>
      </c>
      <c r="K14" s="6">
        <f t="shared" si="4"/>
        <v>68076.186000000002</v>
      </c>
      <c r="L14" s="6">
        <f t="shared" si="4"/>
        <v>68076.186000000002</v>
      </c>
      <c r="M14" s="6">
        <f t="shared" si="4"/>
        <v>0</v>
      </c>
      <c r="N14" s="6">
        <f t="shared" si="4"/>
        <v>0</v>
      </c>
      <c r="O14" s="6">
        <f t="shared" si="4"/>
        <v>0</v>
      </c>
      <c r="P14" s="6">
        <f t="shared" si="4"/>
        <v>0</v>
      </c>
      <c r="Q14" s="6">
        <f t="shared" si="4"/>
        <v>0</v>
      </c>
      <c r="R14" s="6">
        <f t="shared" si="4"/>
        <v>0</v>
      </c>
      <c r="S14" s="8">
        <f t="shared" si="0"/>
        <v>340380.93</v>
      </c>
      <c r="T14" s="2"/>
    </row>
    <row r="15" spans="2:20" ht="30" customHeight="1" x14ac:dyDescent="0.3">
      <c r="B15" s="47">
        <v>5</v>
      </c>
      <c r="C15" s="15" t="s">
        <v>17</v>
      </c>
      <c r="D15" s="23"/>
      <c r="E15" s="28">
        <v>0.1144</v>
      </c>
      <c r="F15" s="5"/>
      <c r="G15" s="5"/>
      <c r="H15" s="5">
        <v>0.15</v>
      </c>
      <c r="I15" s="5">
        <v>0.15</v>
      </c>
      <c r="J15" s="5">
        <v>0.15</v>
      </c>
      <c r="K15" s="5">
        <v>0.15</v>
      </c>
      <c r="L15" s="5">
        <v>0.15</v>
      </c>
      <c r="M15" s="5">
        <v>0.15</v>
      </c>
      <c r="N15" s="5">
        <v>0.1</v>
      </c>
      <c r="O15" s="5"/>
      <c r="P15" s="5"/>
      <c r="Q15" s="5"/>
      <c r="R15" s="5"/>
      <c r="S15" s="7">
        <f t="shared" si="0"/>
        <v>1</v>
      </c>
    </row>
    <row r="16" spans="2:20" ht="30" customHeight="1" x14ac:dyDescent="0.3">
      <c r="B16" s="47"/>
      <c r="C16" s="16" t="str">
        <f>C26</f>
        <v>VALOR DO ITEM</v>
      </c>
      <c r="D16" s="27">
        <v>703444.96</v>
      </c>
      <c r="E16" s="22"/>
      <c r="F16" s="6">
        <f>F15*$D$16</f>
        <v>0</v>
      </c>
      <c r="G16" s="6">
        <f t="shared" ref="G16:R16" si="5">G15*$D$16</f>
        <v>0</v>
      </c>
      <c r="H16" s="6">
        <f t="shared" si="5"/>
        <v>105516.74399999999</v>
      </c>
      <c r="I16" s="6">
        <f t="shared" si="5"/>
        <v>105516.74399999999</v>
      </c>
      <c r="J16" s="6">
        <f t="shared" si="5"/>
        <v>105516.74399999999</v>
      </c>
      <c r="K16" s="6">
        <f t="shared" si="5"/>
        <v>105516.74399999999</v>
      </c>
      <c r="L16" s="6">
        <f t="shared" si="5"/>
        <v>105516.74399999999</v>
      </c>
      <c r="M16" s="6">
        <f t="shared" si="5"/>
        <v>105516.74399999999</v>
      </c>
      <c r="N16" s="6">
        <f t="shared" si="5"/>
        <v>70344.495999999999</v>
      </c>
      <c r="O16" s="6">
        <f t="shared" si="5"/>
        <v>0</v>
      </c>
      <c r="P16" s="6">
        <f t="shared" si="5"/>
        <v>0</v>
      </c>
      <c r="Q16" s="6">
        <f t="shared" si="5"/>
        <v>0</v>
      </c>
      <c r="R16" s="6">
        <f t="shared" si="5"/>
        <v>0</v>
      </c>
      <c r="S16" s="8">
        <f t="shared" si="0"/>
        <v>703444.96</v>
      </c>
      <c r="T16" s="2"/>
    </row>
    <row r="17" spans="2:20" ht="30" customHeight="1" x14ac:dyDescent="0.3">
      <c r="B17" s="47">
        <v>6</v>
      </c>
      <c r="C17" s="15" t="s">
        <v>26</v>
      </c>
      <c r="D17" s="23"/>
      <c r="E17" s="28">
        <v>5.1700000000000003E-2</v>
      </c>
      <c r="F17" s="5"/>
      <c r="G17" s="5"/>
      <c r="H17" s="5"/>
      <c r="I17" s="5"/>
      <c r="J17" s="5"/>
      <c r="K17" s="5"/>
      <c r="L17" s="5">
        <v>0.25</v>
      </c>
      <c r="M17" s="5">
        <v>0.25</v>
      </c>
      <c r="N17" s="5">
        <v>0.25</v>
      </c>
      <c r="O17" s="5">
        <v>0.15</v>
      </c>
      <c r="P17" s="5">
        <v>0.1</v>
      </c>
      <c r="Q17" s="5"/>
      <c r="R17" s="5"/>
      <c r="S17" s="7">
        <f t="shared" si="0"/>
        <v>1</v>
      </c>
    </row>
    <row r="18" spans="2:20" ht="30" customHeight="1" x14ac:dyDescent="0.3">
      <c r="B18" s="47"/>
      <c r="C18" s="16" t="str">
        <f>C16</f>
        <v>VALOR DO ITEM</v>
      </c>
      <c r="D18" s="27">
        <v>317738.12</v>
      </c>
      <c r="E18" s="22"/>
      <c r="F18" s="6">
        <f>F17*$D$18</f>
        <v>0</v>
      </c>
      <c r="G18" s="6">
        <f t="shared" ref="G18:R18" si="6">G17*$D$18</f>
        <v>0</v>
      </c>
      <c r="H18" s="6">
        <f t="shared" si="6"/>
        <v>0</v>
      </c>
      <c r="I18" s="6">
        <f t="shared" si="6"/>
        <v>0</v>
      </c>
      <c r="J18" s="6">
        <f t="shared" si="6"/>
        <v>0</v>
      </c>
      <c r="K18" s="6">
        <f t="shared" si="6"/>
        <v>0</v>
      </c>
      <c r="L18" s="6">
        <f t="shared" si="6"/>
        <v>79434.53</v>
      </c>
      <c r="M18" s="6">
        <f t="shared" si="6"/>
        <v>79434.53</v>
      </c>
      <c r="N18" s="6">
        <f t="shared" si="6"/>
        <v>79434.53</v>
      </c>
      <c r="O18" s="6">
        <f t="shared" si="6"/>
        <v>47660.718000000001</v>
      </c>
      <c r="P18" s="6">
        <f t="shared" si="6"/>
        <v>31773.812000000002</v>
      </c>
      <c r="Q18" s="6">
        <f t="shared" si="6"/>
        <v>0</v>
      </c>
      <c r="R18" s="6">
        <f t="shared" si="6"/>
        <v>0</v>
      </c>
      <c r="S18" s="8">
        <f t="shared" si="0"/>
        <v>317738.12</v>
      </c>
      <c r="T18" s="2"/>
    </row>
    <row r="19" spans="2:20" ht="30" customHeight="1" x14ac:dyDescent="0.3">
      <c r="B19" s="47">
        <v>7</v>
      </c>
      <c r="C19" s="15" t="s">
        <v>18</v>
      </c>
      <c r="D19" s="23"/>
      <c r="E19" s="28">
        <v>3.3500000000000002E-2</v>
      </c>
      <c r="F19" s="5"/>
      <c r="G19" s="5"/>
      <c r="H19" s="5"/>
      <c r="I19" s="5"/>
      <c r="J19" s="5"/>
      <c r="K19" s="5"/>
      <c r="L19" s="5"/>
      <c r="M19" s="5">
        <v>0.25</v>
      </c>
      <c r="N19" s="5">
        <v>0.25</v>
      </c>
      <c r="O19" s="5">
        <v>0.25</v>
      </c>
      <c r="P19" s="5">
        <v>0.25</v>
      </c>
      <c r="Q19" s="5"/>
      <c r="R19" s="5"/>
      <c r="S19" s="7">
        <f t="shared" si="0"/>
        <v>1</v>
      </c>
    </row>
    <row r="20" spans="2:20" ht="30" customHeight="1" x14ac:dyDescent="0.3">
      <c r="B20" s="47"/>
      <c r="C20" s="16" t="str">
        <f>C18</f>
        <v>VALOR DO ITEM</v>
      </c>
      <c r="D20" s="27">
        <v>205759.46</v>
      </c>
      <c r="E20" s="22"/>
      <c r="F20" s="6">
        <f>F19*$D$20</f>
        <v>0</v>
      </c>
      <c r="G20" s="6">
        <f t="shared" ref="G20:R20" si="7">G19*$D$20</f>
        <v>0</v>
      </c>
      <c r="H20" s="6">
        <f t="shared" si="7"/>
        <v>0</v>
      </c>
      <c r="I20" s="6">
        <f t="shared" si="7"/>
        <v>0</v>
      </c>
      <c r="J20" s="6">
        <f t="shared" si="7"/>
        <v>0</v>
      </c>
      <c r="K20" s="6">
        <f t="shared" si="7"/>
        <v>0</v>
      </c>
      <c r="L20" s="6">
        <f t="shared" si="7"/>
        <v>0</v>
      </c>
      <c r="M20" s="6">
        <f t="shared" si="7"/>
        <v>51439.864999999998</v>
      </c>
      <c r="N20" s="6">
        <f t="shared" si="7"/>
        <v>51439.864999999998</v>
      </c>
      <c r="O20" s="6">
        <f t="shared" si="7"/>
        <v>51439.864999999998</v>
      </c>
      <c r="P20" s="6">
        <f t="shared" si="7"/>
        <v>51439.864999999998</v>
      </c>
      <c r="Q20" s="6">
        <f t="shared" si="7"/>
        <v>0</v>
      </c>
      <c r="R20" s="6">
        <f t="shared" si="7"/>
        <v>0</v>
      </c>
      <c r="S20" s="8">
        <f t="shared" si="0"/>
        <v>205759.46</v>
      </c>
      <c r="T20" s="2"/>
    </row>
    <row r="21" spans="2:20" ht="30" customHeight="1" x14ac:dyDescent="0.3">
      <c r="B21" s="47">
        <v>8</v>
      </c>
      <c r="C21" s="15" t="s">
        <v>19</v>
      </c>
      <c r="D21" s="23"/>
      <c r="E21" s="28">
        <v>7.6899999999999996E-2</v>
      </c>
      <c r="F21" s="5"/>
      <c r="G21" s="5"/>
      <c r="H21" s="5"/>
      <c r="I21" s="5"/>
      <c r="J21" s="5"/>
      <c r="K21" s="5"/>
      <c r="L21" s="5"/>
      <c r="M21" s="5"/>
      <c r="N21" s="5"/>
      <c r="O21" s="5">
        <v>0.3</v>
      </c>
      <c r="P21" s="5">
        <v>0.3</v>
      </c>
      <c r="Q21" s="5">
        <v>0.3</v>
      </c>
      <c r="R21" s="5">
        <v>0.1</v>
      </c>
      <c r="S21" s="7">
        <f t="shared" si="0"/>
        <v>0.99999999999999989</v>
      </c>
    </row>
    <row r="22" spans="2:20" ht="30" customHeight="1" x14ac:dyDescent="0.3">
      <c r="B22" s="47"/>
      <c r="C22" s="16" t="str">
        <f>C14</f>
        <v>VALOR DO ITEM</v>
      </c>
      <c r="D22" s="27">
        <v>472372.94</v>
      </c>
      <c r="E22" s="22"/>
      <c r="F22" s="6">
        <f>F21*$D$22</f>
        <v>0</v>
      </c>
      <c r="G22" s="6">
        <f t="shared" ref="G22:R22" si="8">G21*$D$22</f>
        <v>0</v>
      </c>
      <c r="H22" s="6">
        <f t="shared" si="8"/>
        <v>0</v>
      </c>
      <c r="I22" s="6">
        <f t="shared" si="8"/>
        <v>0</v>
      </c>
      <c r="J22" s="6">
        <f t="shared" si="8"/>
        <v>0</v>
      </c>
      <c r="K22" s="6">
        <f t="shared" si="8"/>
        <v>0</v>
      </c>
      <c r="L22" s="6">
        <f t="shared" si="8"/>
        <v>0</v>
      </c>
      <c r="M22" s="6">
        <f t="shared" si="8"/>
        <v>0</v>
      </c>
      <c r="N22" s="6">
        <f t="shared" si="8"/>
        <v>0</v>
      </c>
      <c r="O22" s="6">
        <f t="shared" si="8"/>
        <v>141711.88199999998</v>
      </c>
      <c r="P22" s="6">
        <f t="shared" si="8"/>
        <v>141711.88199999998</v>
      </c>
      <c r="Q22" s="6">
        <f t="shared" si="8"/>
        <v>141711.88199999998</v>
      </c>
      <c r="R22" s="6">
        <f t="shared" si="8"/>
        <v>47237.294000000002</v>
      </c>
      <c r="S22" s="8">
        <f t="shared" si="0"/>
        <v>472372.93999999994</v>
      </c>
      <c r="T22" s="2"/>
    </row>
    <row r="23" spans="2:20" ht="30" customHeight="1" x14ac:dyDescent="0.3">
      <c r="B23" s="47">
        <v>9</v>
      </c>
      <c r="C23" s="15" t="s">
        <v>20</v>
      </c>
      <c r="D23" s="23"/>
      <c r="E23" s="28">
        <v>4.1200000000000001E-2</v>
      </c>
      <c r="F23" s="5"/>
      <c r="G23" s="5"/>
      <c r="H23" s="5"/>
      <c r="I23" s="5"/>
      <c r="J23" s="5"/>
      <c r="K23" s="5"/>
      <c r="L23" s="5"/>
      <c r="M23" s="5"/>
      <c r="N23" s="5">
        <v>0.25</v>
      </c>
      <c r="O23" s="5">
        <v>0.3</v>
      </c>
      <c r="P23" s="5">
        <v>0.25</v>
      </c>
      <c r="Q23" s="5">
        <v>0.2</v>
      </c>
      <c r="R23" s="5"/>
      <c r="S23" s="7">
        <f t="shared" si="0"/>
        <v>1</v>
      </c>
    </row>
    <row r="24" spans="2:20" ht="30" customHeight="1" x14ac:dyDescent="0.3">
      <c r="B24" s="47"/>
      <c r="C24" s="16" t="str">
        <f>C22</f>
        <v>VALOR DO ITEM</v>
      </c>
      <c r="D24" s="27">
        <v>253398.08</v>
      </c>
      <c r="E24" s="22"/>
      <c r="F24" s="6">
        <f>F23*$D$24</f>
        <v>0</v>
      </c>
      <c r="G24" s="6">
        <f t="shared" ref="G24:R24" si="9">G23*$D$24</f>
        <v>0</v>
      </c>
      <c r="H24" s="6">
        <f t="shared" si="9"/>
        <v>0</v>
      </c>
      <c r="I24" s="6">
        <f t="shared" si="9"/>
        <v>0</v>
      </c>
      <c r="J24" s="6">
        <f t="shared" si="9"/>
        <v>0</v>
      </c>
      <c r="K24" s="6">
        <f t="shared" si="9"/>
        <v>0</v>
      </c>
      <c r="L24" s="6">
        <f t="shared" si="9"/>
        <v>0</v>
      </c>
      <c r="M24" s="6">
        <f t="shared" si="9"/>
        <v>0</v>
      </c>
      <c r="N24" s="6">
        <f t="shared" si="9"/>
        <v>63349.52</v>
      </c>
      <c r="O24" s="6">
        <f t="shared" si="9"/>
        <v>76019.423999999999</v>
      </c>
      <c r="P24" s="6">
        <f t="shared" si="9"/>
        <v>63349.52</v>
      </c>
      <c r="Q24" s="6">
        <f t="shared" si="9"/>
        <v>50679.616000000002</v>
      </c>
      <c r="R24" s="6">
        <f t="shared" si="9"/>
        <v>0</v>
      </c>
      <c r="S24" s="8">
        <f t="shared" si="0"/>
        <v>253398.08</v>
      </c>
    </row>
    <row r="25" spans="2:20" ht="30" customHeight="1" x14ac:dyDescent="0.3">
      <c r="B25" s="47">
        <v>10</v>
      </c>
      <c r="C25" s="15" t="s">
        <v>7</v>
      </c>
      <c r="D25" s="23"/>
      <c r="E25" s="28">
        <v>7.5700000000000003E-2</v>
      </c>
      <c r="F25" s="5"/>
      <c r="G25" s="5"/>
      <c r="H25" s="5"/>
      <c r="I25" s="5"/>
      <c r="J25" s="5"/>
      <c r="K25" s="5"/>
      <c r="L25" s="5">
        <v>0.25</v>
      </c>
      <c r="M25" s="5">
        <v>0.25</v>
      </c>
      <c r="N25" s="5">
        <v>0.25</v>
      </c>
      <c r="O25" s="5">
        <v>0.25</v>
      </c>
      <c r="P25" s="5"/>
      <c r="Q25" s="5"/>
      <c r="R25" s="5"/>
      <c r="S25" s="7">
        <f t="shared" si="0"/>
        <v>1</v>
      </c>
    </row>
    <row r="26" spans="2:20" ht="30" customHeight="1" x14ac:dyDescent="0.3">
      <c r="B26" s="47"/>
      <c r="C26" s="16" t="str">
        <f>C28</f>
        <v>VALOR DO ITEM</v>
      </c>
      <c r="D26" s="27">
        <v>465005.11</v>
      </c>
      <c r="E26" s="22"/>
      <c r="F26" s="6">
        <f>F25*$D$26</f>
        <v>0</v>
      </c>
      <c r="G26" s="6">
        <f t="shared" ref="G26:R26" si="10">G25*$D$26</f>
        <v>0</v>
      </c>
      <c r="H26" s="6">
        <f t="shared" si="10"/>
        <v>0</v>
      </c>
      <c r="I26" s="6">
        <f t="shared" si="10"/>
        <v>0</v>
      </c>
      <c r="J26" s="6">
        <f t="shared" si="10"/>
        <v>0</v>
      </c>
      <c r="K26" s="6">
        <f t="shared" si="10"/>
        <v>0</v>
      </c>
      <c r="L26" s="6">
        <f t="shared" si="10"/>
        <v>116251.2775</v>
      </c>
      <c r="M26" s="6">
        <f t="shared" si="10"/>
        <v>116251.2775</v>
      </c>
      <c r="N26" s="6">
        <f t="shared" si="10"/>
        <v>116251.2775</v>
      </c>
      <c r="O26" s="6">
        <f t="shared" si="10"/>
        <v>116251.2775</v>
      </c>
      <c r="P26" s="6">
        <f t="shared" si="10"/>
        <v>0</v>
      </c>
      <c r="Q26" s="6">
        <f t="shared" si="10"/>
        <v>0</v>
      </c>
      <c r="R26" s="6">
        <f t="shared" si="10"/>
        <v>0</v>
      </c>
      <c r="S26" s="8">
        <f t="shared" si="0"/>
        <v>465005.11</v>
      </c>
    </row>
    <row r="27" spans="2:20" ht="30" customHeight="1" x14ac:dyDescent="0.3">
      <c r="B27" s="47">
        <v>11</v>
      </c>
      <c r="C27" s="15" t="s">
        <v>12</v>
      </c>
      <c r="D27" s="23"/>
      <c r="E27" s="28">
        <v>4.7500000000000001E-2</v>
      </c>
      <c r="F27" s="5"/>
      <c r="G27" s="5"/>
      <c r="H27" s="5"/>
      <c r="I27" s="5"/>
      <c r="J27" s="5"/>
      <c r="K27" s="5"/>
      <c r="L27" s="5"/>
      <c r="M27" s="5"/>
      <c r="N27" s="5">
        <v>0.3</v>
      </c>
      <c r="O27" s="5">
        <v>0.25</v>
      </c>
      <c r="P27" s="5">
        <v>0.25</v>
      </c>
      <c r="Q27" s="5">
        <v>0.2</v>
      </c>
      <c r="R27" s="5"/>
      <c r="S27" s="7">
        <f t="shared" si="0"/>
        <v>1</v>
      </c>
    </row>
    <row r="28" spans="2:20" ht="30" customHeight="1" x14ac:dyDescent="0.3">
      <c r="B28" s="47"/>
      <c r="C28" s="16" t="str">
        <f>C24</f>
        <v>VALOR DO ITEM</v>
      </c>
      <c r="D28" s="27">
        <v>292113.87</v>
      </c>
      <c r="E28" s="22"/>
      <c r="F28" s="6">
        <f>F27*$D$28</f>
        <v>0</v>
      </c>
      <c r="G28" s="6">
        <f t="shared" ref="G28:R28" si="11">G27*$D$28</f>
        <v>0</v>
      </c>
      <c r="H28" s="6">
        <f t="shared" si="11"/>
        <v>0</v>
      </c>
      <c r="I28" s="6">
        <f t="shared" si="11"/>
        <v>0</v>
      </c>
      <c r="J28" s="6">
        <f t="shared" si="11"/>
        <v>0</v>
      </c>
      <c r="K28" s="6">
        <f t="shared" si="11"/>
        <v>0</v>
      </c>
      <c r="L28" s="6">
        <f t="shared" si="11"/>
        <v>0</v>
      </c>
      <c r="M28" s="6">
        <f t="shared" si="11"/>
        <v>0</v>
      </c>
      <c r="N28" s="6">
        <f t="shared" si="11"/>
        <v>87634.160999999993</v>
      </c>
      <c r="O28" s="6">
        <f t="shared" si="11"/>
        <v>73028.467499999999</v>
      </c>
      <c r="P28" s="6">
        <f t="shared" si="11"/>
        <v>73028.467499999999</v>
      </c>
      <c r="Q28" s="6">
        <f t="shared" si="11"/>
        <v>58422.774000000005</v>
      </c>
      <c r="R28" s="6">
        <f t="shared" si="11"/>
        <v>0</v>
      </c>
      <c r="S28" s="8">
        <f t="shared" si="0"/>
        <v>292113.87</v>
      </c>
    </row>
    <row r="29" spans="2:20" ht="30" customHeight="1" x14ac:dyDescent="0.3">
      <c r="B29" s="47">
        <v>12</v>
      </c>
      <c r="C29" s="15" t="s">
        <v>13</v>
      </c>
      <c r="D29" s="23"/>
      <c r="E29" s="28">
        <v>1.49E-2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>
        <v>0.15</v>
      </c>
      <c r="Q29" s="5">
        <v>0.8</v>
      </c>
      <c r="R29" s="5">
        <v>0.05</v>
      </c>
      <c r="S29" s="7">
        <f t="shared" si="0"/>
        <v>1</v>
      </c>
    </row>
    <row r="30" spans="2:20" ht="30" customHeight="1" x14ac:dyDescent="0.3">
      <c r="B30" s="47"/>
      <c r="C30" s="16" t="str">
        <f>C26</f>
        <v>VALOR DO ITEM</v>
      </c>
      <c r="D30" s="27">
        <v>91669.25</v>
      </c>
      <c r="E30" s="22"/>
      <c r="F30" s="6">
        <f>F29*$D$30</f>
        <v>0</v>
      </c>
      <c r="G30" s="6">
        <f t="shared" ref="G30:R30" si="12">G29*$D$30</f>
        <v>0</v>
      </c>
      <c r="H30" s="6">
        <f t="shared" si="12"/>
        <v>0</v>
      </c>
      <c r="I30" s="6">
        <f t="shared" si="12"/>
        <v>0</v>
      </c>
      <c r="J30" s="6">
        <f t="shared" si="12"/>
        <v>0</v>
      </c>
      <c r="K30" s="6">
        <f t="shared" si="12"/>
        <v>0</v>
      </c>
      <c r="L30" s="6">
        <f t="shared" si="12"/>
        <v>0</v>
      </c>
      <c r="M30" s="6">
        <f t="shared" si="12"/>
        <v>0</v>
      </c>
      <c r="N30" s="6">
        <f t="shared" si="12"/>
        <v>0</v>
      </c>
      <c r="O30" s="6">
        <f t="shared" si="12"/>
        <v>0</v>
      </c>
      <c r="P30" s="6">
        <f t="shared" si="12"/>
        <v>13750.387499999999</v>
      </c>
      <c r="Q30" s="6">
        <f t="shared" si="12"/>
        <v>73335.400000000009</v>
      </c>
      <c r="R30" s="6">
        <f t="shared" si="12"/>
        <v>4583.4625000000005</v>
      </c>
      <c r="S30" s="8">
        <f t="shared" si="0"/>
        <v>91669.25</v>
      </c>
    </row>
    <row r="31" spans="2:20" ht="30" customHeight="1" x14ac:dyDescent="0.3">
      <c r="B31" s="47">
        <v>13</v>
      </c>
      <c r="C31" s="15" t="s">
        <v>21</v>
      </c>
      <c r="D31" s="23"/>
      <c r="E31" s="28">
        <v>2.2200000000000001E-2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>
        <v>0.95</v>
      </c>
      <c r="R31" s="5">
        <v>0.05</v>
      </c>
      <c r="S31" s="7">
        <f t="shared" si="0"/>
        <v>1</v>
      </c>
    </row>
    <row r="32" spans="2:20" ht="30" customHeight="1" x14ac:dyDescent="0.3">
      <c r="B32" s="47"/>
      <c r="C32" s="16" t="str">
        <f>C28</f>
        <v>VALOR DO ITEM</v>
      </c>
      <c r="D32" s="27">
        <v>136163.32</v>
      </c>
      <c r="E32" s="22"/>
      <c r="F32" s="6">
        <f>F31*$D$32</f>
        <v>0</v>
      </c>
      <c r="G32" s="6">
        <f t="shared" ref="G32:R32" si="13">G31*$D$32</f>
        <v>0</v>
      </c>
      <c r="H32" s="6">
        <f t="shared" si="13"/>
        <v>0</v>
      </c>
      <c r="I32" s="6">
        <f t="shared" si="13"/>
        <v>0</v>
      </c>
      <c r="J32" s="6">
        <f t="shared" si="13"/>
        <v>0</v>
      </c>
      <c r="K32" s="6">
        <f t="shared" si="13"/>
        <v>0</v>
      </c>
      <c r="L32" s="6">
        <f t="shared" si="13"/>
        <v>0</v>
      </c>
      <c r="M32" s="6">
        <f t="shared" si="13"/>
        <v>0</v>
      </c>
      <c r="N32" s="6">
        <f t="shared" si="13"/>
        <v>0</v>
      </c>
      <c r="O32" s="6">
        <f t="shared" si="13"/>
        <v>0</v>
      </c>
      <c r="P32" s="6">
        <f t="shared" si="13"/>
        <v>0</v>
      </c>
      <c r="Q32" s="6">
        <f t="shared" si="13"/>
        <v>129355.15399999999</v>
      </c>
      <c r="R32" s="6">
        <f t="shared" si="13"/>
        <v>6808.1660000000011</v>
      </c>
      <c r="S32" s="8">
        <f t="shared" si="0"/>
        <v>136163.32</v>
      </c>
    </row>
    <row r="33" spans="2:19" ht="30" customHeight="1" x14ac:dyDescent="0.3">
      <c r="B33" s="47">
        <v>14</v>
      </c>
      <c r="C33" s="15" t="s">
        <v>22</v>
      </c>
      <c r="D33" s="23"/>
      <c r="E33" s="28">
        <v>5.0000000000000001E-3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>
        <v>0.5</v>
      </c>
      <c r="Q33" s="5">
        <v>0.5</v>
      </c>
      <c r="R33" s="5"/>
      <c r="S33" s="7">
        <f t="shared" si="0"/>
        <v>1</v>
      </c>
    </row>
    <row r="34" spans="2:19" ht="30" customHeight="1" x14ac:dyDescent="0.3">
      <c r="B34" s="47"/>
      <c r="C34" s="16" t="str">
        <f>C30</f>
        <v>VALOR DO ITEM</v>
      </c>
      <c r="D34" s="27">
        <v>30972.27</v>
      </c>
      <c r="E34" s="22"/>
      <c r="F34" s="6">
        <f>F33*$D$34</f>
        <v>0</v>
      </c>
      <c r="G34" s="6">
        <f t="shared" ref="G34:R34" si="14">G33*$D$34</f>
        <v>0</v>
      </c>
      <c r="H34" s="6">
        <f t="shared" si="14"/>
        <v>0</v>
      </c>
      <c r="I34" s="6">
        <f t="shared" si="14"/>
        <v>0</v>
      </c>
      <c r="J34" s="6">
        <f t="shared" si="14"/>
        <v>0</v>
      </c>
      <c r="K34" s="6">
        <f t="shared" si="14"/>
        <v>0</v>
      </c>
      <c r="L34" s="6">
        <f t="shared" si="14"/>
        <v>0</v>
      </c>
      <c r="M34" s="6">
        <f t="shared" si="14"/>
        <v>0</v>
      </c>
      <c r="N34" s="6">
        <f t="shared" si="14"/>
        <v>0</v>
      </c>
      <c r="O34" s="6">
        <f t="shared" si="14"/>
        <v>0</v>
      </c>
      <c r="P34" s="6">
        <f t="shared" si="14"/>
        <v>15486.135</v>
      </c>
      <c r="Q34" s="6">
        <f t="shared" si="14"/>
        <v>15486.135</v>
      </c>
      <c r="R34" s="6">
        <f t="shared" si="14"/>
        <v>0</v>
      </c>
      <c r="S34" s="8">
        <f t="shared" si="0"/>
        <v>30972.27</v>
      </c>
    </row>
    <row r="35" spans="2:19" ht="30" customHeight="1" x14ac:dyDescent="0.3">
      <c r="B35" s="47">
        <v>15</v>
      </c>
      <c r="C35" s="15" t="s">
        <v>8</v>
      </c>
      <c r="D35" s="23"/>
      <c r="E35" s="28">
        <v>6.4899999999999999E-2</v>
      </c>
      <c r="F35" s="5">
        <v>0.05</v>
      </c>
      <c r="G35" s="5">
        <v>0.05</v>
      </c>
      <c r="H35" s="5">
        <v>0.05</v>
      </c>
      <c r="I35" s="5">
        <v>0.05</v>
      </c>
      <c r="J35" s="5">
        <v>0.05</v>
      </c>
      <c r="K35" s="5">
        <v>0.05</v>
      </c>
      <c r="L35" s="5">
        <v>0.05</v>
      </c>
      <c r="M35" s="5">
        <v>0.05</v>
      </c>
      <c r="N35" s="5">
        <v>0.1</v>
      </c>
      <c r="O35" s="5">
        <v>0.1</v>
      </c>
      <c r="P35" s="5">
        <v>0.1</v>
      </c>
      <c r="Q35" s="5">
        <v>0.25</v>
      </c>
      <c r="R35" s="5">
        <v>0.05</v>
      </c>
      <c r="S35" s="7">
        <f t="shared" si="0"/>
        <v>1</v>
      </c>
    </row>
    <row r="36" spans="2:19" ht="30" customHeight="1" x14ac:dyDescent="0.3">
      <c r="B36" s="47"/>
      <c r="C36" s="16" t="str">
        <f>C32</f>
        <v>VALOR DO ITEM</v>
      </c>
      <c r="D36" s="27">
        <v>399131.19</v>
      </c>
      <c r="E36" s="22"/>
      <c r="F36" s="6">
        <f>F35*$D$36</f>
        <v>19956.559500000003</v>
      </c>
      <c r="G36" s="6">
        <f t="shared" ref="G36:R36" si="15">G35*$D$36</f>
        <v>19956.559500000003</v>
      </c>
      <c r="H36" s="6">
        <f t="shared" si="15"/>
        <v>19956.559500000003</v>
      </c>
      <c r="I36" s="6">
        <f t="shared" si="15"/>
        <v>19956.559500000003</v>
      </c>
      <c r="J36" s="6">
        <f t="shared" si="15"/>
        <v>19956.559500000003</v>
      </c>
      <c r="K36" s="6">
        <f t="shared" si="15"/>
        <v>19956.559500000003</v>
      </c>
      <c r="L36" s="6">
        <f t="shared" si="15"/>
        <v>19956.559500000003</v>
      </c>
      <c r="M36" s="6">
        <f t="shared" si="15"/>
        <v>19956.559500000003</v>
      </c>
      <c r="N36" s="6">
        <f t="shared" si="15"/>
        <v>39913.119000000006</v>
      </c>
      <c r="O36" s="6">
        <f t="shared" si="15"/>
        <v>39913.119000000006</v>
      </c>
      <c r="P36" s="6">
        <f t="shared" si="15"/>
        <v>39913.119000000006</v>
      </c>
      <c r="Q36" s="6">
        <f t="shared" si="15"/>
        <v>99782.797500000001</v>
      </c>
      <c r="R36" s="6">
        <f t="shared" si="15"/>
        <v>19956.559500000003</v>
      </c>
      <c r="S36" s="8">
        <f t="shared" si="0"/>
        <v>399131.19000000006</v>
      </c>
    </row>
    <row r="37" spans="2:19" ht="30" customHeight="1" x14ac:dyDescent="0.3">
      <c r="B37" s="47">
        <v>16</v>
      </c>
      <c r="C37" s="15" t="s">
        <v>14</v>
      </c>
      <c r="D37" s="23"/>
      <c r="E37" s="28">
        <v>0.2422</v>
      </c>
      <c r="F37" s="5">
        <v>0.05</v>
      </c>
      <c r="G37" s="5">
        <v>0.1</v>
      </c>
      <c r="H37" s="5"/>
      <c r="I37" s="5"/>
      <c r="J37" s="5"/>
      <c r="K37" s="5"/>
      <c r="L37" s="5"/>
      <c r="M37" s="5">
        <v>0.1</v>
      </c>
      <c r="N37" s="5">
        <v>0.2</v>
      </c>
      <c r="O37" s="5">
        <v>0.2</v>
      </c>
      <c r="P37" s="5">
        <v>0.2</v>
      </c>
      <c r="Q37" s="5">
        <v>0.1</v>
      </c>
      <c r="R37" s="5">
        <v>0.05</v>
      </c>
      <c r="S37" s="7">
        <f t="shared" si="0"/>
        <v>1</v>
      </c>
    </row>
    <row r="38" spans="2:19" ht="30" customHeight="1" x14ac:dyDescent="0.3">
      <c r="B38" s="47"/>
      <c r="C38" s="16" t="str">
        <f>C34</f>
        <v>VALOR DO ITEM</v>
      </c>
      <c r="D38" s="27">
        <v>1488828.26</v>
      </c>
      <c r="E38" s="22"/>
      <c r="F38" s="6">
        <f>F37*$D$38</f>
        <v>74441.413</v>
      </c>
      <c r="G38" s="6">
        <f t="shared" ref="G38:R38" si="16">G37*$D$38</f>
        <v>148882.826</v>
      </c>
      <c r="H38" s="6">
        <f t="shared" si="16"/>
        <v>0</v>
      </c>
      <c r="I38" s="6">
        <f t="shared" si="16"/>
        <v>0</v>
      </c>
      <c r="J38" s="6">
        <f t="shared" si="16"/>
        <v>0</v>
      </c>
      <c r="K38" s="6">
        <f t="shared" si="16"/>
        <v>0</v>
      </c>
      <c r="L38" s="6">
        <f t="shared" si="16"/>
        <v>0</v>
      </c>
      <c r="M38" s="6">
        <f t="shared" si="16"/>
        <v>148882.826</v>
      </c>
      <c r="N38" s="6">
        <f t="shared" si="16"/>
        <v>297765.652</v>
      </c>
      <c r="O38" s="6">
        <f t="shared" si="16"/>
        <v>297765.652</v>
      </c>
      <c r="P38" s="6">
        <f t="shared" si="16"/>
        <v>297765.652</v>
      </c>
      <c r="Q38" s="6">
        <f t="shared" si="16"/>
        <v>148882.826</v>
      </c>
      <c r="R38" s="6">
        <f t="shared" si="16"/>
        <v>74441.413</v>
      </c>
      <c r="S38" s="8">
        <f t="shared" si="0"/>
        <v>1488828.26</v>
      </c>
    </row>
    <row r="39" spans="2:19" ht="30" customHeight="1" x14ac:dyDescent="0.3">
      <c r="B39" s="47">
        <v>17</v>
      </c>
      <c r="C39" s="15" t="s">
        <v>15</v>
      </c>
      <c r="D39" s="23"/>
      <c r="E39" s="28">
        <v>2.4500000000000001E-2</v>
      </c>
      <c r="F39" s="5"/>
      <c r="G39" s="5"/>
      <c r="H39" s="5"/>
      <c r="I39" s="5"/>
      <c r="J39" s="5"/>
      <c r="K39" s="5"/>
      <c r="L39" s="5">
        <v>0.2</v>
      </c>
      <c r="M39" s="5">
        <v>0.15</v>
      </c>
      <c r="N39" s="5">
        <v>0.15</v>
      </c>
      <c r="O39" s="5">
        <v>0.15</v>
      </c>
      <c r="P39" s="5">
        <v>0.15</v>
      </c>
      <c r="Q39" s="5">
        <v>0.2</v>
      </c>
      <c r="R39" s="5"/>
      <c r="S39" s="7">
        <f t="shared" si="0"/>
        <v>1</v>
      </c>
    </row>
    <row r="40" spans="2:19" ht="30" customHeight="1" x14ac:dyDescent="0.3">
      <c r="B40" s="47"/>
      <c r="C40" s="16" t="str">
        <f>C36</f>
        <v>VALOR DO ITEM</v>
      </c>
      <c r="D40" s="27">
        <v>150505.63</v>
      </c>
      <c r="E40" s="22"/>
      <c r="F40" s="6">
        <f>F39*$D$40</f>
        <v>0</v>
      </c>
      <c r="G40" s="6">
        <f t="shared" ref="G40:R40" si="17">G39*$D$40</f>
        <v>0</v>
      </c>
      <c r="H40" s="6">
        <f t="shared" si="17"/>
        <v>0</v>
      </c>
      <c r="I40" s="6">
        <f t="shared" si="17"/>
        <v>0</v>
      </c>
      <c r="J40" s="6">
        <f t="shared" si="17"/>
        <v>0</v>
      </c>
      <c r="K40" s="6">
        <f t="shared" si="17"/>
        <v>0</v>
      </c>
      <c r="L40" s="6">
        <f t="shared" si="17"/>
        <v>30101.126000000004</v>
      </c>
      <c r="M40" s="6">
        <f t="shared" si="17"/>
        <v>22575.844499999999</v>
      </c>
      <c r="N40" s="6">
        <f t="shared" si="17"/>
        <v>22575.844499999999</v>
      </c>
      <c r="O40" s="6">
        <f t="shared" si="17"/>
        <v>22575.844499999999</v>
      </c>
      <c r="P40" s="6">
        <f t="shared" si="17"/>
        <v>22575.844499999999</v>
      </c>
      <c r="Q40" s="6">
        <f t="shared" si="17"/>
        <v>30101.126000000004</v>
      </c>
      <c r="R40" s="6">
        <f t="shared" si="17"/>
        <v>0</v>
      </c>
      <c r="S40" s="8">
        <f t="shared" si="0"/>
        <v>150505.63</v>
      </c>
    </row>
    <row r="41" spans="2:19" ht="30" customHeight="1" x14ac:dyDescent="0.3">
      <c r="B41" s="47">
        <v>18</v>
      </c>
      <c r="C41" s="15" t="s">
        <v>23</v>
      </c>
      <c r="D41" s="23"/>
      <c r="E41" s="28">
        <v>2.6599999999999999E-2</v>
      </c>
      <c r="F41" s="5"/>
      <c r="G41" s="5"/>
      <c r="H41" s="5"/>
      <c r="I41" s="5"/>
      <c r="J41" s="5"/>
      <c r="K41" s="5"/>
      <c r="L41" s="5">
        <v>0.75</v>
      </c>
      <c r="M41" s="5">
        <v>0.25</v>
      </c>
      <c r="N41" s="5"/>
      <c r="O41" s="5"/>
      <c r="P41" s="5"/>
      <c r="Q41" s="5"/>
      <c r="R41" s="5"/>
      <c r="S41" s="7">
        <f t="shared" si="0"/>
        <v>1</v>
      </c>
    </row>
    <row r="42" spans="2:19" ht="30" customHeight="1" x14ac:dyDescent="0.3">
      <c r="B42" s="47"/>
      <c r="C42" s="16" t="str">
        <f>C38</f>
        <v>VALOR DO ITEM</v>
      </c>
      <c r="D42" s="27">
        <v>163699.93</v>
      </c>
      <c r="E42" s="22"/>
      <c r="F42" s="6">
        <f>F41*$D$42</f>
        <v>0</v>
      </c>
      <c r="G42" s="6">
        <f t="shared" ref="G42:R42" si="18">G41*$D$42</f>
        <v>0</v>
      </c>
      <c r="H42" s="6">
        <f t="shared" si="18"/>
        <v>0</v>
      </c>
      <c r="I42" s="6">
        <f t="shared" si="18"/>
        <v>0</v>
      </c>
      <c r="J42" s="6">
        <f t="shared" si="18"/>
        <v>0</v>
      </c>
      <c r="K42" s="6">
        <f t="shared" si="18"/>
        <v>0</v>
      </c>
      <c r="L42" s="6">
        <f t="shared" si="18"/>
        <v>122774.94749999999</v>
      </c>
      <c r="M42" s="6">
        <f t="shared" si="18"/>
        <v>40924.982499999998</v>
      </c>
      <c r="N42" s="6">
        <f t="shared" si="18"/>
        <v>0</v>
      </c>
      <c r="O42" s="6">
        <f t="shared" si="18"/>
        <v>0</v>
      </c>
      <c r="P42" s="6">
        <f t="shared" si="18"/>
        <v>0</v>
      </c>
      <c r="Q42" s="6">
        <f t="shared" si="18"/>
        <v>0</v>
      </c>
      <c r="R42" s="6">
        <f t="shared" si="18"/>
        <v>0</v>
      </c>
      <c r="S42" s="8">
        <f t="shared" si="0"/>
        <v>163699.93</v>
      </c>
    </row>
    <row r="43" spans="2:19" ht="30" customHeight="1" x14ac:dyDescent="0.3">
      <c r="B43" s="47">
        <v>19</v>
      </c>
      <c r="C43" s="15" t="s">
        <v>24</v>
      </c>
      <c r="D43" s="23"/>
      <c r="E43" s="28">
        <v>2.9999999999999997E-4</v>
      </c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>
        <v>0.5</v>
      </c>
      <c r="R43" s="5">
        <v>0.5</v>
      </c>
      <c r="S43" s="7">
        <f t="shared" si="0"/>
        <v>1</v>
      </c>
    </row>
    <row r="44" spans="2:19" ht="30" customHeight="1" x14ac:dyDescent="0.3">
      <c r="B44" s="47"/>
      <c r="C44" s="16" t="str">
        <f>C40</f>
        <v>VALOR DO ITEM</v>
      </c>
      <c r="D44" s="27">
        <v>1796.03</v>
      </c>
      <c r="E44" s="22"/>
      <c r="F44" s="6">
        <f>F43*$D$44</f>
        <v>0</v>
      </c>
      <c r="G44" s="6">
        <f t="shared" ref="G44:R44" si="19">G43*$D$44</f>
        <v>0</v>
      </c>
      <c r="H44" s="6">
        <f t="shared" si="19"/>
        <v>0</v>
      </c>
      <c r="I44" s="6">
        <f t="shared" si="19"/>
        <v>0</v>
      </c>
      <c r="J44" s="6">
        <f t="shared" si="19"/>
        <v>0</v>
      </c>
      <c r="K44" s="6">
        <f t="shared" si="19"/>
        <v>0</v>
      </c>
      <c r="L44" s="6">
        <f t="shared" si="19"/>
        <v>0</v>
      </c>
      <c r="M44" s="6">
        <f t="shared" si="19"/>
        <v>0</v>
      </c>
      <c r="N44" s="6">
        <f t="shared" si="19"/>
        <v>0</v>
      </c>
      <c r="O44" s="6">
        <f t="shared" si="19"/>
        <v>0</v>
      </c>
      <c r="P44" s="6">
        <f t="shared" si="19"/>
        <v>0</v>
      </c>
      <c r="Q44" s="6">
        <f t="shared" si="19"/>
        <v>898.01499999999999</v>
      </c>
      <c r="R44" s="6">
        <f t="shared" si="19"/>
        <v>898.01499999999999</v>
      </c>
      <c r="S44" s="8">
        <f t="shared" si="0"/>
        <v>1796.03</v>
      </c>
    </row>
    <row r="45" spans="2:19" ht="44.45" customHeight="1" x14ac:dyDescent="0.3">
      <c r="D45" s="13">
        <f>SUM(D7:D44)</f>
        <v>6146680.3699999992</v>
      </c>
      <c r="E45" s="24">
        <f>SUM(E7:E44)</f>
        <v>0.99999999999999989</v>
      </c>
      <c r="F45" s="10"/>
      <c r="G45" s="10"/>
      <c r="H45" s="10"/>
      <c r="S45" s="9">
        <f>SUM(S44,S42,S40,S38,S36,S34,S32,S30,S28,S26,S24,S22,S20,S18,S16,S14,S12,S10,S8)</f>
        <v>6146680.3700000001</v>
      </c>
    </row>
    <row r="46" spans="2:19" s="1" customFormat="1" ht="234.75" customHeight="1" x14ac:dyDescent="0.3">
      <c r="B46" s="68" t="s">
        <v>27</v>
      </c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</row>
    <row r="54" spans="3:18" x14ac:dyDescent="0.25">
      <c r="F54" s="12"/>
    </row>
    <row r="55" spans="3:18" ht="17.45" customHeight="1" x14ac:dyDescent="0.25"/>
    <row r="58" spans="3:18" ht="21" x14ac:dyDescent="0.35">
      <c r="C58" s="3"/>
      <c r="D58" s="25"/>
      <c r="E58" s="25"/>
      <c r="F58" s="3"/>
      <c r="G58" s="3"/>
      <c r="H58" s="3"/>
      <c r="I58" s="3"/>
      <c r="J58" s="3"/>
      <c r="K58" s="3"/>
      <c r="L58" s="3"/>
      <c r="M58" s="3"/>
      <c r="N58" s="3"/>
      <c r="O58" s="4"/>
      <c r="P58" s="3"/>
      <c r="Q58" s="3"/>
      <c r="R58" s="3"/>
    </row>
    <row r="68" spans="20:20" ht="20.25" x14ac:dyDescent="0.25">
      <c r="T68" s="2"/>
    </row>
    <row r="76" spans="20:20" ht="20.25" x14ac:dyDescent="0.25">
      <c r="T76" s="2"/>
    </row>
    <row r="78" spans="20:20" ht="20.25" x14ac:dyDescent="0.25">
      <c r="T78" s="2"/>
    </row>
    <row r="80" spans="20:20" ht="20.25" x14ac:dyDescent="0.25">
      <c r="T80" s="2"/>
    </row>
    <row r="83" spans="20:20" ht="18.75" x14ac:dyDescent="0.3">
      <c r="T83" s="1"/>
    </row>
  </sheetData>
  <mergeCells count="29">
    <mergeCell ref="B46:S46"/>
    <mergeCell ref="B25:B26"/>
    <mergeCell ref="B17:B18"/>
    <mergeCell ref="B15:B16"/>
    <mergeCell ref="B19:B20"/>
    <mergeCell ref="B21:B22"/>
    <mergeCell ref="B23:B24"/>
    <mergeCell ref="B29:B30"/>
    <mergeCell ref="B31:B32"/>
    <mergeCell ref="B33:B34"/>
    <mergeCell ref="B35:B36"/>
    <mergeCell ref="B37:B38"/>
    <mergeCell ref="B39:B40"/>
    <mergeCell ref="B41:B42"/>
    <mergeCell ref="B43:B44"/>
    <mergeCell ref="D3:S3"/>
    <mergeCell ref="B27:B28"/>
    <mergeCell ref="B4:B6"/>
    <mergeCell ref="C4:C6"/>
    <mergeCell ref="D4:D6"/>
    <mergeCell ref="E4:E6"/>
    <mergeCell ref="B3:C3"/>
    <mergeCell ref="B9:B10"/>
    <mergeCell ref="F4:R4"/>
    <mergeCell ref="S4:S6"/>
    <mergeCell ref="F6:R6"/>
    <mergeCell ref="B7:B8"/>
    <mergeCell ref="B11:B12"/>
    <mergeCell ref="B13:B14"/>
  </mergeCells>
  <phoneticPr fontId="11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22FF7-EAC9-44AB-852D-46FF4B3E7ACC}">
  <dimension ref="A1:X47"/>
  <sheetViews>
    <sheetView zoomScaleNormal="100" workbookViewId="0">
      <selection activeCell="O1" sqref="O1"/>
    </sheetView>
  </sheetViews>
  <sheetFormatPr defaultRowHeight="15" x14ac:dyDescent="0.25"/>
  <cols>
    <col min="1" max="1" width="17.85546875" customWidth="1"/>
    <col min="2" max="3" width="14.28515625" customWidth="1"/>
    <col min="5" max="6" width="15" customWidth="1"/>
    <col min="7" max="7" width="15.42578125" customWidth="1"/>
    <col min="8" max="8" width="13.7109375" customWidth="1"/>
    <col min="9" max="11" width="14.140625" customWidth="1"/>
    <col min="12" max="12" width="16" customWidth="1"/>
    <col min="13" max="24" width="15.7109375" customWidth="1"/>
  </cols>
  <sheetData>
    <row r="1" spans="1:24" ht="12.95" customHeight="1" x14ac:dyDescent="0.25">
      <c r="A1" s="30">
        <f>'CRONOGRAMA FISICO-FINANCEIRO'!D8</f>
        <v>65580.53</v>
      </c>
      <c r="B1" s="31">
        <f>'CRONOGRAMA FISICO-FINANCEIRO'!E7</f>
        <v>1.0699999999999999E-2</v>
      </c>
      <c r="C1" s="38"/>
      <c r="D1" s="11"/>
      <c r="E1" s="31">
        <v>3.32E-2</v>
      </c>
      <c r="F1" s="32">
        <v>1</v>
      </c>
      <c r="G1" s="30">
        <f>A25</f>
        <v>203891.85499999998</v>
      </c>
      <c r="H1" s="31">
        <f>G1/'CRONOGRAMA FISICO-FINANCEIRO'!$D$45</f>
        <v>3.3171052133299718E-2</v>
      </c>
      <c r="I1" s="31">
        <f>H1</f>
        <v>3.3171052133299718E-2</v>
      </c>
      <c r="J1" s="11"/>
      <c r="K1" s="11"/>
    </row>
    <row r="2" spans="1:24" ht="12.95" customHeight="1" x14ac:dyDescent="0.25">
      <c r="A2" s="30">
        <f>'CRONOGRAMA FISICO-FINANCEIRO'!D10</f>
        <v>511357.45</v>
      </c>
      <c r="B2" s="31">
        <f>'CRONOGRAMA FISICO-FINANCEIRO'!E9</f>
        <v>8.3199999999999996E-2</v>
      </c>
      <c r="C2" s="38"/>
      <c r="D2" s="11"/>
      <c r="E2" s="31">
        <f t="shared" ref="E2:E13" si="0">E1+H2</f>
        <v>7.7872708839747271E-2</v>
      </c>
      <c r="F2" s="32">
        <v>2</v>
      </c>
      <c r="G2" s="30">
        <f>A27</f>
        <v>274588.86249999999</v>
      </c>
      <c r="H2" s="31">
        <f>G2/'CRONOGRAMA FISICO-FINANCEIRO'!$D$45</f>
        <v>4.467270883974727E-2</v>
      </c>
      <c r="I2" s="31">
        <f>H2+I1</f>
        <v>7.7843760973046988E-2</v>
      </c>
      <c r="J2" s="11"/>
      <c r="K2" s="11"/>
      <c r="L2" s="12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</row>
    <row r="3" spans="1:24" ht="12.95" customHeight="1" x14ac:dyDescent="0.25">
      <c r="A3" s="30">
        <f>'CRONOGRAMA FISICO-FINANCEIRO'!D12</f>
        <v>56763.040000000001</v>
      </c>
      <c r="B3" s="31">
        <f>'CRONOGRAMA FISICO-FINANCEIRO'!E11</f>
        <v>9.1999999999999998E-3</v>
      </c>
      <c r="C3" s="38"/>
      <c r="D3" s="11"/>
      <c r="E3" s="31">
        <f t="shared" si="0"/>
        <v>0.11122251005936071</v>
      </c>
      <c r="F3" s="32">
        <v>3</v>
      </c>
      <c r="G3" s="30">
        <f>A29</f>
        <v>204990.56849999999</v>
      </c>
      <c r="H3" s="31">
        <f>G3/'CRONOGRAMA FISICO-FINANCEIRO'!$D$45</f>
        <v>3.3349801219613444E-2</v>
      </c>
      <c r="I3" s="31">
        <f t="shared" ref="I3:I12" si="1">H3+I2</f>
        <v>0.11119356219266044</v>
      </c>
      <c r="J3" s="11"/>
      <c r="K3" s="11"/>
      <c r="Q3" s="11"/>
      <c r="R3" s="11"/>
      <c r="S3" s="11"/>
      <c r="T3" s="11"/>
      <c r="U3" s="11"/>
      <c r="V3" s="11"/>
      <c r="W3" s="11"/>
      <c r="X3" s="11"/>
    </row>
    <row r="4" spans="1:24" ht="12.95" customHeight="1" x14ac:dyDescent="0.25">
      <c r="A4" s="30">
        <f>'CRONOGRAMA FISICO-FINANCEIRO'!D14</f>
        <v>340380.93</v>
      </c>
      <c r="B4" s="31">
        <f>'CRONOGRAMA FISICO-FINANCEIRO'!E13</f>
        <v>5.5399999999999998E-2</v>
      </c>
      <c r="C4" s="38"/>
      <c r="D4" s="11"/>
      <c r="E4" s="31">
        <f t="shared" si="0"/>
        <v>0.15240822979119703</v>
      </c>
      <c r="F4" s="32">
        <v>4</v>
      </c>
      <c r="G4" s="30">
        <f>A31</f>
        <v>253155.45499999999</v>
      </c>
      <c r="H4" s="31">
        <f>G4/'CRONOGRAMA FISICO-FINANCEIRO'!$D$45</f>
        <v>4.118571973183633E-2</v>
      </c>
      <c r="I4" s="31">
        <f t="shared" si="1"/>
        <v>0.15237928192449676</v>
      </c>
      <c r="J4" s="11"/>
      <c r="K4" s="11"/>
    </row>
    <row r="5" spans="1:24" ht="12.95" customHeight="1" x14ac:dyDescent="0.25">
      <c r="A5" s="30">
        <f>'CRONOGRAMA FISICO-FINANCEIRO'!D16</f>
        <v>703444.96</v>
      </c>
      <c r="B5" s="31">
        <f>'CRONOGRAMA FISICO-FINANCEIRO'!E15</f>
        <v>0.1144</v>
      </c>
      <c r="C5" s="38"/>
      <c r="D5" s="11"/>
      <c r="E5" s="31">
        <f t="shared" si="0"/>
        <v>0.19359394952303335</v>
      </c>
      <c r="F5" s="32">
        <v>5</v>
      </c>
      <c r="G5" s="30">
        <f>A33</f>
        <v>253155.45499999999</v>
      </c>
      <c r="H5" s="31">
        <f>G5/'CRONOGRAMA FISICO-FINANCEIRO'!$D$45</f>
        <v>4.118571973183633E-2</v>
      </c>
      <c r="I5" s="31">
        <f t="shared" si="1"/>
        <v>0.19356500165633309</v>
      </c>
      <c r="J5" s="11"/>
      <c r="K5" s="11"/>
      <c r="L5" s="12"/>
    </row>
    <row r="6" spans="1:24" ht="12.95" customHeight="1" x14ac:dyDescent="0.25">
      <c r="A6" s="30">
        <f>'CRONOGRAMA FISICO-FINANCEIRO'!D18</f>
        <v>317738.12</v>
      </c>
      <c r="B6" s="31">
        <f>'CRONOGRAMA FISICO-FINANCEIRO'!E17</f>
        <v>5.1700000000000003E-2</v>
      </c>
      <c r="C6" s="38"/>
      <c r="D6" s="11"/>
      <c r="E6" s="31">
        <f t="shared" si="0"/>
        <v>0.22924203089545064</v>
      </c>
      <c r="F6" s="32">
        <v>6</v>
      </c>
      <c r="G6" s="30">
        <f>A35</f>
        <v>219117.36199999999</v>
      </c>
      <c r="H6" s="31">
        <f>G6/'CRONOGRAMA FISICO-FINANCEIRO'!$D$45</f>
        <v>3.564808137241729E-2</v>
      </c>
      <c r="I6" s="31">
        <f t="shared" si="1"/>
        <v>0.22921308302875038</v>
      </c>
      <c r="J6" s="11"/>
      <c r="K6" s="11"/>
      <c r="L6" s="12"/>
    </row>
    <row r="7" spans="1:24" ht="12.95" customHeight="1" x14ac:dyDescent="0.25">
      <c r="A7" s="30">
        <f>'CRONOGRAMA FISICO-FINANCEIRO'!D20</f>
        <v>205759.46</v>
      </c>
      <c r="B7" s="31">
        <f>'CRONOGRAMA FISICO-FINANCEIRO'!E19</f>
        <v>3.3500000000000002E-2</v>
      </c>
      <c r="C7" s="38"/>
      <c r="D7" s="11"/>
      <c r="E7" s="31">
        <f t="shared" si="0"/>
        <v>0.32159745021587971</v>
      </c>
      <c r="F7" s="32">
        <v>7</v>
      </c>
      <c r="G7" s="30">
        <f>A37</f>
        <v>567679.2429999999</v>
      </c>
      <c r="H7" s="31">
        <f>G7/'CRONOGRAMA FISICO-FINANCEIRO'!$D$45</f>
        <v>9.2355419320429052E-2</v>
      </c>
      <c r="I7" s="31">
        <f t="shared" si="1"/>
        <v>0.32156850234917944</v>
      </c>
      <c r="J7" s="11"/>
      <c r="K7" s="11"/>
      <c r="L7" s="12"/>
    </row>
    <row r="8" spans="1:24" ht="12.95" customHeight="1" x14ac:dyDescent="0.25">
      <c r="A8" s="30">
        <f>'CRONOGRAMA FISICO-FINANCEIRO'!D22</f>
        <v>472372.94</v>
      </c>
      <c r="B8" s="31">
        <f>'CRONOGRAMA FISICO-FINANCEIRO'!E21</f>
        <v>7.6899999999999996E-2</v>
      </c>
      <c r="C8" s="38"/>
      <c r="D8" s="11"/>
      <c r="E8" s="31">
        <f t="shared" si="0"/>
        <v>0.42092757066266651</v>
      </c>
      <c r="F8" s="32">
        <v>8</v>
      </c>
      <c r="G8" s="30">
        <f>B25</f>
        <v>610550.50150000001</v>
      </c>
      <c r="H8" s="31">
        <f>G8/'CRONOGRAMA FISICO-FINANCEIRO'!$D$45</f>
        <v>9.933012044678681E-2</v>
      </c>
      <c r="I8" s="31">
        <f t="shared" si="1"/>
        <v>0.42089862279596624</v>
      </c>
      <c r="J8" s="11"/>
      <c r="K8" s="11"/>
      <c r="L8" s="12"/>
    </row>
    <row r="9" spans="1:24" ht="12.95" customHeight="1" x14ac:dyDescent="0.25">
      <c r="A9" s="30">
        <f>'CRONOGRAMA FISICO-FINANCEIRO'!D24</f>
        <v>253398.08</v>
      </c>
      <c r="B9" s="31">
        <f>'CRONOGRAMA FISICO-FINANCEIRO'!E23</f>
        <v>4.1200000000000001E-2</v>
      </c>
      <c r="C9" s="38"/>
      <c r="D9" s="11"/>
      <c r="E9" s="31">
        <f t="shared" si="0"/>
        <v>0.55990931138721312</v>
      </c>
      <c r="F9" s="32">
        <v>9</v>
      </c>
      <c r="G9" s="30">
        <f>B27</f>
        <v>854276.33750000002</v>
      </c>
      <c r="H9" s="31">
        <f>G9/'CRONOGRAMA FISICO-FINANCEIRO'!$D$45</f>
        <v>0.13898174072454658</v>
      </c>
      <c r="I9" s="31">
        <f t="shared" si="1"/>
        <v>0.55988036352051285</v>
      </c>
      <c r="J9" s="11"/>
      <c r="K9" s="11"/>
      <c r="L9" s="12"/>
    </row>
    <row r="10" spans="1:24" ht="12.95" customHeight="1" x14ac:dyDescent="0.25">
      <c r="A10" s="30">
        <f>'CRONOGRAMA FISICO-FINANCEIRO'!D26</f>
        <v>465005.11</v>
      </c>
      <c r="B10" s="31">
        <f>'CRONOGRAMA FISICO-FINANCEIRO'!E25</f>
        <v>7.5700000000000003E-2</v>
      </c>
      <c r="C10" s="38"/>
      <c r="D10" s="11"/>
      <c r="E10" s="31">
        <f t="shared" si="0"/>
        <v>0.70608450204545137</v>
      </c>
      <c r="F10" s="32">
        <v>10</v>
      </c>
      <c r="G10" s="30">
        <f>B29</f>
        <v>898492.17499999993</v>
      </c>
      <c r="H10" s="31">
        <f>G10/'CRONOGRAMA FISICO-FINANCEIRO'!$D$45</f>
        <v>0.1461751906582382</v>
      </c>
      <c r="I10" s="31">
        <f t="shared" si="1"/>
        <v>0.70605555417875099</v>
      </c>
      <c r="J10" s="11"/>
      <c r="K10" s="11"/>
      <c r="L10" s="12"/>
    </row>
    <row r="11" spans="1:24" ht="12.95" customHeight="1" x14ac:dyDescent="0.25">
      <c r="A11" s="30">
        <f>'CRONOGRAMA FISICO-FINANCEIRO'!D28</f>
        <v>292113.87</v>
      </c>
      <c r="B11" s="31">
        <f>'CRONOGRAMA FISICO-FINANCEIRO'!E27</f>
        <v>4.7500000000000001E-2</v>
      </c>
      <c r="C11" s="38"/>
      <c r="D11" s="11"/>
      <c r="E11" s="31">
        <f t="shared" si="0"/>
        <v>0.83239049329060866</v>
      </c>
      <c r="F11" s="32">
        <v>11</v>
      </c>
      <c r="G11" s="30">
        <f>B31</f>
        <v>776362.55700000003</v>
      </c>
      <c r="H11" s="31">
        <f>G11/'CRONOGRAMA FISICO-FINANCEIRO'!$D$45</f>
        <v>0.12630599124515729</v>
      </c>
      <c r="I11" s="31">
        <f t="shared" si="1"/>
        <v>0.83236154542390828</v>
      </c>
      <c r="J11" s="11"/>
      <c r="K11" s="11"/>
      <c r="L11" s="12"/>
    </row>
    <row r="12" spans="1:24" ht="12.95" customHeight="1" x14ac:dyDescent="0.25">
      <c r="A12" s="30">
        <f>'CRONOGRAMA FISICO-FINANCEIRO'!D30</f>
        <v>91669.25</v>
      </c>
      <c r="B12" s="31">
        <f>'CRONOGRAMA FISICO-FINANCEIRO'!E29</f>
        <v>1.49E-2</v>
      </c>
      <c r="C12" s="38"/>
      <c r="D12" s="11"/>
      <c r="E12" s="31">
        <f t="shared" si="0"/>
        <v>0.96250812140147146</v>
      </c>
      <c r="F12" s="32">
        <v>12</v>
      </c>
      <c r="G12" s="30">
        <f>B33</f>
        <v>799791.47050000005</v>
      </c>
      <c r="H12" s="31">
        <f>G12/'CRONOGRAMA FISICO-FINANCEIRO'!$D$45</f>
        <v>0.13011762811086275</v>
      </c>
      <c r="I12" s="31">
        <f t="shared" si="1"/>
        <v>0.96247917353477108</v>
      </c>
      <c r="J12" s="11"/>
      <c r="K12" s="11"/>
      <c r="L12" s="12"/>
    </row>
    <row r="13" spans="1:24" ht="12.95" customHeight="1" x14ac:dyDescent="0.25">
      <c r="A13" s="30">
        <f>'CRONOGRAMA FISICO-FINANCEIRO'!D32</f>
        <v>136163.32</v>
      </c>
      <c r="B13" s="31">
        <f>'CRONOGRAMA FISICO-FINANCEIRO'!E31</f>
        <v>2.2200000000000001E-2</v>
      </c>
      <c r="C13" s="38"/>
      <c r="D13" s="11"/>
      <c r="E13" s="31">
        <f t="shared" si="0"/>
        <v>1.0000289478667006</v>
      </c>
      <c r="F13" s="32">
        <v>13</v>
      </c>
      <c r="G13" s="30">
        <f>B35</f>
        <v>230628.5275</v>
      </c>
      <c r="H13" s="31">
        <f>G13/'CRONOGRAMA FISICO-FINANCEIRO'!$D$45</f>
        <v>3.7520826465229071E-2</v>
      </c>
      <c r="I13" s="31">
        <v>0.1</v>
      </c>
      <c r="J13" s="11"/>
      <c r="K13" s="11"/>
      <c r="L13" s="12"/>
    </row>
    <row r="14" spans="1:24" ht="12.95" customHeight="1" x14ac:dyDescent="0.25">
      <c r="A14" s="30">
        <f>'CRONOGRAMA FISICO-FINANCEIRO'!D34</f>
        <v>30972.27</v>
      </c>
      <c r="B14" s="31">
        <f>'CRONOGRAMA FISICO-FINANCEIRO'!E33</f>
        <v>5.0000000000000001E-3</v>
      </c>
      <c r="C14" s="38"/>
      <c r="D14" s="11"/>
      <c r="E14" s="11"/>
      <c r="G14" s="12"/>
      <c r="H14" s="11"/>
      <c r="I14" s="11"/>
      <c r="J14" s="11"/>
      <c r="K14" s="11"/>
      <c r="L14" s="12"/>
    </row>
    <row r="15" spans="1:24" ht="12.95" customHeight="1" x14ac:dyDescent="0.25">
      <c r="A15" s="30">
        <f>'CRONOGRAMA FISICO-FINANCEIRO'!D36</f>
        <v>399131.19</v>
      </c>
      <c r="B15" s="31">
        <f>'CRONOGRAMA FISICO-FINANCEIRO'!E35</f>
        <v>6.4899999999999999E-2</v>
      </c>
      <c r="C15" s="38"/>
      <c r="D15" s="11"/>
      <c r="G15" s="12"/>
      <c r="H15" s="11"/>
      <c r="I15" s="11"/>
      <c r="J15" s="11"/>
      <c r="K15" s="11"/>
      <c r="L15" s="12"/>
    </row>
    <row r="16" spans="1:24" ht="12.95" customHeight="1" x14ac:dyDescent="0.25">
      <c r="A16" s="30">
        <f>'CRONOGRAMA FISICO-FINANCEIRO'!D38</f>
        <v>1488828.26</v>
      </c>
      <c r="B16" s="31">
        <f>'CRONOGRAMA FISICO-FINANCEIRO'!E37</f>
        <v>0.2422</v>
      </c>
      <c r="C16" s="38"/>
      <c r="D16" s="11"/>
      <c r="G16" s="12"/>
      <c r="H16" s="11"/>
      <c r="I16" s="11"/>
      <c r="J16" s="11"/>
      <c r="K16" s="11"/>
      <c r="L16" s="12"/>
    </row>
    <row r="17" spans="1:12" ht="12.95" customHeight="1" x14ac:dyDescent="0.25">
      <c r="A17" s="30">
        <f>'CRONOGRAMA FISICO-FINANCEIRO'!D40</f>
        <v>150505.63</v>
      </c>
      <c r="B17" s="31">
        <f>'CRONOGRAMA FISICO-FINANCEIRO'!E39</f>
        <v>2.4500000000000001E-2</v>
      </c>
      <c r="C17" s="38"/>
      <c r="D17" s="11"/>
      <c r="G17" s="12"/>
      <c r="H17" s="11"/>
      <c r="I17" s="11"/>
      <c r="J17" s="11"/>
      <c r="K17" s="11"/>
      <c r="L17" s="12"/>
    </row>
    <row r="18" spans="1:12" ht="12.95" customHeight="1" x14ac:dyDescent="0.25">
      <c r="A18" s="30">
        <f>'CRONOGRAMA FISICO-FINANCEIRO'!D42</f>
        <v>163699.93</v>
      </c>
      <c r="B18" s="31">
        <f>'CRONOGRAMA FISICO-FINANCEIRO'!E41</f>
        <v>2.6599999999999999E-2</v>
      </c>
      <c r="C18" s="38"/>
      <c r="D18" s="11"/>
      <c r="G18" s="12"/>
      <c r="H18" s="11"/>
      <c r="I18" s="11"/>
      <c r="J18" s="11"/>
      <c r="K18" s="11"/>
      <c r="L18" s="12"/>
    </row>
    <row r="19" spans="1:12" ht="12.95" customHeight="1" x14ac:dyDescent="0.25">
      <c r="A19" s="30">
        <f>'CRONOGRAMA FISICO-FINANCEIRO'!D44</f>
        <v>1796.03</v>
      </c>
      <c r="B19" s="31">
        <f>'CRONOGRAMA FISICO-FINANCEIRO'!E43</f>
        <v>2.9999999999999997E-4</v>
      </c>
      <c r="C19" s="38"/>
      <c r="D19" s="11"/>
    </row>
    <row r="20" spans="1:12" ht="12" customHeight="1" x14ac:dyDescent="0.25">
      <c r="A20" s="67"/>
      <c r="B20" s="67"/>
      <c r="C20" s="26"/>
      <c r="D20" s="11"/>
    </row>
    <row r="21" spans="1:12" ht="12.95" customHeight="1" x14ac:dyDescent="0.25">
      <c r="A21" s="36">
        <f>SUM(A1:A19)</f>
        <v>6146680.3699999992</v>
      </c>
      <c r="B21" s="37">
        <f>SUM(B1:B19)</f>
        <v>0.99999999999999989</v>
      </c>
      <c r="C21" s="39"/>
      <c r="D21" s="11"/>
    </row>
    <row r="22" spans="1:12" ht="12.95" customHeight="1" x14ac:dyDescent="0.25">
      <c r="A22" s="43"/>
      <c r="B22" s="39"/>
      <c r="C22" s="39"/>
      <c r="D22" s="11"/>
    </row>
    <row r="23" spans="1:12" ht="3.75" customHeight="1" x14ac:dyDescent="0.25">
      <c r="A23" s="67"/>
      <c r="B23" s="67"/>
      <c r="C23" s="26"/>
      <c r="D23" s="11"/>
    </row>
    <row r="24" spans="1:12" ht="12" customHeight="1" x14ac:dyDescent="0.25">
      <c r="A24" s="33">
        <v>1</v>
      </c>
      <c r="B24" s="33">
        <v>8</v>
      </c>
      <c r="C24" s="40"/>
      <c r="D24" s="11"/>
    </row>
    <row r="25" spans="1:12" ht="12" customHeight="1" x14ac:dyDescent="0.25">
      <c r="A25" s="34">
        <f>SUM('CRONOGRAMA FISICO-FINANCEIRO'!F8,'CRONOGRAMA FISICO-FINANCEIRO'!F10,'CRONOGRAMA FISICO-FINANCEIRO'!F12,'CRONOGRAMA FISICO-FINANCEIRO'!F14,'CRONOGRAMA FISICO-FINANCEIRO'!F16,'CRONOGRAMA FISICO-FINANCEIRO'!F18,'CRONOGRAMA FISICO-FINANCEIRO'!F20,'CRONOGRAMA FISICO-FINANCEIRO'!F22,'CRONOGRAMA FISICO-FINANCEIRO'!F24,'CRONOGRAMA FISICO-FINANCEIRO'!F26,'CRONOGRAMA FISICO-FINANCEIRO'!F28,'CRONOGRAMA FISICO-FINANCEIRO'!F30,'CRONOGRAMA FISICO-FINANCEIRO'!F32,'CRONOGRAMA FISICO-FINANCEIRO'!F34,'CRONOGRAMA FISICO-FINANCEIRO'!F36,'CRONOGRAMA FISICO-FINANCEIRO'!F38,'CRONOGRAMA FISICO-FINANCEIRO'!F40,'CRONOGRAMA FISICO-FINANCEIRO'!F42,'CRONOGRAMA FISICO-FINANCEIRO'!F44)</f>
        <v>203891.85499999998</v>
      </c>
      <c r="B25" s="34">
        <f>SUM('CRONOGRAMA FISICO-FINANCEIRO'!M8,'CRONOGRAMA FISICO-FINANCEIRO'!M10,'CRONOGRAMA FISICO-FINANCEIRO'!M12,'CRONOGRAMA FISICO-FINANCEIRO'!M14,'CRONOGRAMA FISICO-FINANCEIRO'!M16,'CRONOGRAMA FISICO-FINANCEIRO'!M18,'CRONOGRAMA FISICO-FINANCEIRO'!M20,'CRONOGRAMA FISICO-FINANCEIRO'!M22,'CRONOGRAMA FISICO-FINANCEIRO'!M24,'CRONOGRAMA FISICO-FINANCEIRO'!M26,'CRONOGRAMA FISICO-FINANCEIRO'!M28,'CRONOGRAMA FISICO-FINANCEIRO'!M30,'CRONOGRAMA FISICO-FINANCEIRO'!M32,'CRONOGRAMA FISICO-FINANCEIRO'!M34,'CRONOGRAMA FISICO-FINANCEIRO'!M36,'CRONOGRAMA FISICO-FINANCEIRO'!M38,'CRONOGRAMA FISICO-FINANCEIRO'!M40,'CRONOGRAMA FISICO-FINANCEIRO'!M42,'CRONOGRAMA FISICO-FINANCEIRO'!M44)</f>
        <v>610550.50150000001</v>
      </c>
      <c r="C25" s="41"/>
      <c r="D25" s="11"/>
    </row>
    <row r="26" spans="1:12" ht="12" customHeight="1" x14ac:dyDescent="0.25">
      <c r="A26" s="33">
        <v>2</v>
      </c>
      <c r="B26" s="33">
        <v>9</v>
      </c>
      <c r="C26" s="40"/>
      <c r="D26" s="11"/>
    </row>
    <row r="27" spans="1:12" ht="12" customHeight="1" x14ac:dyDescent="0.25">
      <c r="A27" s="34">
        <f>SUM('CRONOGRAMA FISICO-FINANCEIRO'!G8,'CRONOGRAMA FISICO-FINANCEIRO'!G10,'CRONOGRAMA FISICO-FINANCEIRO'!G12,'CRONOGRAMA FISICO-FINANCEIRO'!G14,'CRONOGRAMA FISICO-FINANCEIRO'!G16,'CRONOGRAMA FISICO-FINANCEIRO'!G18,'CRONOGRAMA FISICO-FINANCEIRO'!G20,'CRONOGRAMA FISICO-FINANCEIRO'!G22,'CRONOGRAMA FISICO-FINANCEIRO'!G24,'CRONOGRAMA FISICO-FINANCEIRO'!G26,'CRONOGRAMA FISICO-FINANCEIRO'!G28,'CRONOGRAMA FISICO-FINANCEIRO'!G30,'CRONOGRAMA FISICO-FINANCEIRO'!G32,'CRONOGRAMA FISICO-FINANCEIRO'!G36,'CRONOGRAMA FISICO-FINANCEIRO'!G38,'CRONOGRAMA FISICO-FINANCEIRO'!G40,'CRONOGRAMA FISICO-FINANCEIRO'!G42,'CRONOGRAMA FISICO-FINANCEIRO'!G44)</f>
        <v>274588.86249999999</v>
      </c>
      <c r="B27" s="34">
        <f>SUM('CRONOGRAMA FISICO-FINANCEIRO'!N8,'CRONOGRAMA FISICO-FINANCEIRO'!N10,'CRONOGRAMA FISICO-FINANCEIRO'!N12,'CRONOGRAMA FISICO-FINANCEIRO'!N14,'CRONOGRAMA FISICO-FINANCEIRO'!N16,'CRONOGRAMA FISICO-FINANCEIRO'!N18,'CRONOGRAMA FISICO-FINANCEIRO'!N20,'CRONOGRAMA FISICO-FINANCEIRO'!N22,'CRONOGRAMA FISICO-FINANCEIRO'!N24,'CRONOGRAMA FISICO-FINANCEIRO'!N26,'CRONOGRAMA FISICO-FINANCEIRO'!N28,'CRONOGRAMA FISICO-FINANCEIRO'!N30,'CRONOGRAMA FISICO-FINANCEIRO'!N32,'CRONOGRAMA FISICO-FINANCEIRO'!N34,'CRONOGRAMA FISICO-FINANCEIRO'!N36,'CRONOGRAMA FISICO-FINANCEIRO'!N38,'CRONOGRAMA FISICO-FINANCEIRO'!N40,'CRONOGRAMA FISICO-FINANCEIRO'!N42,'CRONOGRAMA FISICO-FINANCEIRO'!N44)</f>
        <v>854276.33750000002</v>
      </c>
      <c r="C27" s="41"/>
      <c r="D27" s="11"/>
    </row>
    <row r="28" spans="1:12" ht="12" customHeight="1" x14ac:dyDescent="0.25">
      <c r="A28" s="33">
        <v>3</v>
      </c>
      <c r="B28" s="33">
        <v>10</v>
      </c>
      <c r="C28" s="40"/>
      <c r="D28" s="11"/>
    </row>
    <row r="29" spans="1:12" x14ac:dyDescent="0.25">
      <c r="A29" s="34">
        <f>SUM('CRONOGRAMA FISICO-FINANCEIRO'!H8,'CRONOGRAMA FISICO-FINANCEIRO'!H10,'CRONOGRAMA FISICO-FINANCEIRO'!H12,'CRONOGRAMA FISICO-FINANCEIRO'!H14,'CRONOGRAMA FISICO-FINANCEIRO'!H16,'CRONOGRAMA FISICO-FINANCEIRO'!H18,'CRONOGRAMA FISICO-FINANCEIRO'!H20,'CRONOGRAMA FISICO-FINANCEIRO'!H22,'CRONOGRAMA FISICO-FINANCEIRO'!H24,'CRONOGRAMA FISICO-FINANCEIRO'!H26,'CRONOGRAMA FISICO-FINANCEIRO'!H28,'CRONOGRAMA FISICO-FINANCEIRO'!H30,'CRONOGRAMA FISICO-FINANCEIRO'!H32,'CRONOGRAMA FISICO-FINANCEIRO'!H34,'CRONOGRAMA FISICO-FINANCEIRO'!H36,'CRONOGRAMA FISICO-FINANCEIRO'!H38,'CRONOGRAMA FISICO-FINANCEIRO'!H40,'CRONOGRAMA FISICO-FINANCEIRO'!H42,'CRONOGRAMA FISICO-FINANCEIRO'!H44)</f>
        <v>204990.56849999999</v>
      </c>
      <c r="B29" s="34">
        <f>SUM('CRONOGRAMA FISICO-FINANCEIRO'!O8,'CRONOGRAMA FISICO-FINANCEIRO'!O10,'CRONOGRAMA FISICO-FINANCEIRO'!O12,'CRONOGRAMA FISICO-FINANCEIRO'!O14,'CRONOGRAMA FISICO-FINANCEIRO'!O16,'CRONOGRAMA FISICO-FINANCEIRO'!O18,'CRONOGRAMA FISICO-FINANCEIRO'!O20,'CRONOGRAMA FISICO-FINANCEIRO'!O22,'CRONOGRAMA FISICO-FINANCEIRO'!O24,'CRONOGRAMA FISICO-FINANCEIRO'!O26,'CRONOGRAMA FISICO-FINANCEIRO'!O28,'CRONOGRAMA FISICO-FINANCEIRO'!O30,'CRONOGRAMA FISICO-FINANCEIRO'!O32,'CRONOGRAMA FISICO-FINANCEIRO'!O34,'CRONOGRAMA FISICO-FINANCEIRO'!O36,'CRONOGRAMA FISICO-FINANCEIRO'!O38,'CRONOGRAMA FISICO-FINANCEIRO'!O40,'CRONOGRAMA FISICO-FINANCEIRO'!O42,'CRONOGRAMA FISICO-FINANCEIRO'!O44)</f>
        <v>898492.17499999993</v>
      </c>
      <c r="C29" s="41"/>
      <c r="D29" s="11"/>
    </row>
    <row r="30" spans="1:12" x14ac:dyDescent="0.25">
      <c r="A30" s="33">
        <v>4</v>
      </c>
      <c r="B30" s="33">
        <v>11</v>
      </c>
      <c r="C30" s="40"/>
      <c r="D30" s="11"/>
    </row>
    <row r="31" spans="1:12" x14ac:dyDescent="0.25">
      <c r="A31" s="34">
        <f>SUM('CRONOGRAMA FISICO-FINANCEIRO'!I8,'CRONOGRAMA FISICO-FINANCEIRO'!I10,'CRONOGRAMA FISICO-FINANCEIRO'!I12,'CRONOGRAMA FISICO-FINANCEIRO'!I14,'CRONOGRAMA FISICO-FINANCEIRO'!I16,'CRONOGRAMA FISICO-FINANCEIRO'!I18,'CRONOGRAMA FISICO-FINANCEIRO'!I20,'CRONOGRAMA FISICO-FINANCEIRO'!I22,'CRONOGRAMA FISICO-FINANCEIRO'!I24,'CRONOGRAMA FISICO-FINANCEIRO'!I26,'CRONOGRAMA FISICO-FINANCEIRO'!I28,'CRONOGRAMA FISICO-FINANCEIRO'!I30,'CRONOGRAMA FISICO-FINANCEIRO'!I32,'CRONOGRAMA FISICO-FINANCEIRO'!I34,'CRONOGRAMA FISICO-FINANCEIRO'!I36,'CRONOGRAMA FISICO-FINANCEIRO'!I38,'CRONOGRAMA FISICO-FINANCEIRO'!I40,'CRONOGRAMA FISICO-FINANCEIRO'!I42,'CRONOGRAMA FISICO-FINANCEIRO'!I44)</f>
        <v>253155.45499999999</v>
      </c>
      <c r="B31" s="34">
        <f>SUM('CRONOGRAMA FISICO-FINANCEIRO'!P8,'CRONOGRAMA FISICO-FINANCEIRO'!P10,'CRONOGRAMA FISICO-FINANCEIRO'!P12,'CRONOGRAMA FISICO-FINANCEIRO'!P14,'CRONOGRAMA FISICO-FINANCEIRO'!P16,'CRONOGRAMA FISICO-FINANCEIRO'!P18,'CRONOGRAMA FISICO-FINANCEIRO'!P20,'CRONOGRAMA FISICO-FINANCEIRO'!P22,'CRONOGRAMA FISICO-FINANCEIRO'!P24,'CRONOGRAMA FISICO-FINANCEIRO'!P26,'CRONOGRAMA FISICO-FINANCEIRO'!P28,'CRONOGRAMA FISICO-FINANCEIRO'!P30,'CRONOGRAMA FISICO-FINANCEIRO'!P32,'CRONOGRAMA FISICO-FINANCEIRO'!P34,'CRONOGRAMA FISICO-FINANCEIRO'!P36,'CRONOGRAMA FISICO-FINANCEIRO'!P38,'CRONOGRAMA FISICO-FINANCEIRO'!P40,'CRONOGRAMA FISICO-FINANCEIRO'!P42,'CRONOGRAMA FISICO-FINANCEIRO'!P44)</f>
        <v>776362.55700000003</v>
      </c>
      <c r="C31" s="41"/>
      <c r="D31" s="11"/>
    </row>
    <row r="32" spans="1:12" x14ac:dyDescent="0.25">
      <c r="A32" s="33">
        <v>5</v>
      </c>
      <c r="B32" s="33">
        <v>12</v>
      </c>
      <c r="C32" s="40"/>
      <c r="D32" s="11"/>
    </row>
    <row r="33" spans="1:4" x14ac:dyDescent="0.25">
      <c r="A33" s="34">
        <f>SUM('CRONOGRAMA FISICO-FINANCEIRO'!J8,'CRONOGRAMA FISICO-FINANCEIRO'!J10,'CRONOGRAMA FISICO-FINANCEIRO'!J12,'CRONOGRAMA FISICO-FINANCEIRO'!J14,'CRONOGRAMA FISICO-FINANCEIRO'!J16,'CRONOGRAMA FISICO-FINANCEIRO'!J18,'CRONOGRAMA FISICO-FINANCEIRO'!J20,'CRONOGRAMA FISICO-FINANCEIRO'!J22,'CRONOGRAMA FISICO-FINANCEIRO'!J24,'CRONOGRAMA FISICO-FINANCEIRO'!J26,'CRONOGRAMA FISICO-FINANCEIRO'!J28,'CRONOGRAMA FISICO-FINANCEIRO'!J30,'CRONOGRAMA FISICO-FINANCEIRO'!J32,'CRONOGRAMA FISICO-FINANCEIRO'!J34,'CRONOGRAMA FISICO-FINANCEIRO'!J36,'CRONOGRAMA FISICO-FINANCEIRO'!J38,'CRONOGRAMA FISICO-FINANCEIRO'!J40,'CRONOGRAMA FISICO-FINANCEIRO'!J42,'CRONOGRAMA FISICO-FINANCEIRO'!J44)</f>
        <v>253155.45499999999</v>
      </c>
      <c r="B33" s="34">
        <f>SUM('CRONOGRAMA FISICO-FINANCEIRO'!Q8,'CRONOGRAMA FISICO-FINANCEIRO'!Q10,'CRONOGRAMA FISICO-FINANCEIRO'!Q12,'CRONOGRAMA FISICO-FINANCEIRO'!Q14,'CRONOGRAMA FISICO-FINANCEIRO'!Q16,'CRONOGRAMA FISICO-FINANCEIRO'!Q18,'CRONOGRAMA FISICO-FINANCEIRO'!Q20,'CRONOGRAMA FISICO-FINANCEIRO'!Q22,'CRONOGRAMA FISICO-FINANCEIRO'!Q24,'CRONOGRAMA FISICO-FINANCEIRO'!Q26,'CRONOGRAMA FISICO-FINANCEIRO'!Q28,'CRONOGRAMA FISICO-FINANCEIRO'!Q30,'CRONOGRAMA FISICO-FINANCEIRO'!Q32,'CRONOGRAMA FISICO-FINANCEIRO'!Q34,'CRONOGRAMA FISICO-FINANCEIRO'!Q36,'CRONOGRAMA FISICO-FINANCEIRO'!Q38,'CRONOGRAMA FISICO-FINANCEIRO'!Q40,'CRONOGRAMA FISICO-FINANCEIRO'!Q42,'CRONOGRAMA FISICO-FINANCEIRO'!Q44)</f>
        <v>799791.47050000005</v>
      </c>
      <c r="C33" s="41"/>
      <c r="D33" s="11"/>
    </row>
    <row r="34" spans="1:4" x14ac:dyDescent="0.25">
      <c r="A34" s="33">
        <v>6</v>
      </c>
      <c r="B34" s="33">
        <v>13</v>
      </c>
      <c r="C34" s="40"/>
      <c r="D34" s="11"/>
    </row>
    <row r="35" spans="1:4" x14ac:dyDescent="0.25">
      <c r="A35" s="34">
        <f>SUM('CRONOGRAMA FISICO-FINANCEIRO'!K8,'CRONOGRAMA FISICO-FINANCEIRO'!K10,'CRONOGRAMA FISICO-FINANCEIRO'!K12,'CRONOGRAMA FISICO-FINANCEIRO'!K14,'CRONOGRAMA FISICO-FINANCEIRO'!K16,'CRONOGRAMA FISICO-FINANCEIRO'!K18,'CRONOGRAMA FISICO-FINANCEIRO'!K20,'CRONOGRAMA FISICO-FINANCEIRO'!K22,'CRONOGRAMA FISICO-FINANCEIRO'!K24,'CRONOGRAMA FISICO-FINANCEIRO'!K26,'CRONOGRAMA FISICO-FINANCEIRO'!K28,'CRONOGRAMA FISICO-FINANCEIRO'!K30,'CRONOGRAMA FISICO-FINANCEIRO'!K32,'CRONOGRAMA FISICO-FINANCEIRO'!K34,'CRONOGRAMA FISICO-FINANCEIRO'!K36,'CRONOGRAMA FISICO-FINANCEIRO'!K38,'CRONOGRAMA FISICO-FINANCEIRO'!K40,'CRONOGRAMA FISICO-FINANCEIRO'!K42,'CRONOGRAMA FISICO-FINANCEIRO'!K44)</f>
        <v>219117.36199999999</v>
      </c>
      <c r="B35" s="34">
        <f>SUM('CRONOGRAMA FISICO-FINANCEIRO'!R8,'CRONOGRAMA FISICO-FINANCEIRO'!R10,'CRONOGRAMA FISICO-FINANCEIRO'!R12,'CRONOGRAMA FISICO-FINANCEIRO'!R14,'CRONOGRAMA FISICO-FINANCEIRO'!R16,'CRONOGRAMA FISICO-FINANCEIRO'!R18,'CRONOGRAMA FISICO-FINANCEIRO'!R20,'CRONOGRAMA FISICO-FINANCEIRO'!R22,'CRONOGRAMA FISICO-FINANCEIRO'!R24,'CRONOGRAMA FISICO-FINANCEIRO'!R26,'CRONOGRAMA FISICO-FINANCEIRO'!R28,'CRONOGRAMA FISICO-FINANCEIRO'!R30,'CRONOGRAMA FISICO-FINANCEIRO'!R32,'CRONOGRAMA FISICO-FINANCEIRO'!R34,'CRONOGRAMA FISICO-FINANCEIRO'!R36,'CRONOGRAMA FISICO-FINANCEIRO'!R38,'CRONOGRAMA FISICO-FINANCEIRO'!R40,'CRONOGRAMA FISICO-FINANCEIRO'!R42,'CRONOGRAMA FISICO-FINANCEIRO'!R44)</f>
        <v>230628.5275</v>
      </c>
      <c r="C35" s="41"/>
      <c r="D35" s="11"/>
    </row>
    <row r="36" spans="1:4" x14ac:dyDescent="0.25">
      <c r="A36" s="33">
        <v>7</v>
      </c>
      <c r="B36" s="35"/>
      <c r="C36" s="42"/>
      <c r="D36" s="11"/>
    </row>
    <row r="37" spans="1:4" x14ac:dyDescent="0.25">
      <c r="A37" s="34">
        <f>SUM('CRONOGRAMA FISICO-FINANCEIRO'!L8,'CRONOGRAMA FISICO-FINANCEIRO'!L10,'CRONOGRAMA FISICO-FINANCEIRO'!L12,'CRONOGRAMA FISICO-FINANCEIRO'!L14,'CRONOGRAMA FISICO-FINANCEIRO'!L16,'CRONOGRAMA FISICO-FINANCEIRO'!L18,'CRONOGRAMA FISICO-FINANCEIRO'!L20,'CRONOGRAMA FISICO-FINANCEIRO'!L22,'CRONOGRAMA FISICO-FINANCEIRO'!L24,'CRONOGRAMA FISICO-FINANCEIRO'!L26,'CRONOGRAMA FISICO-FINANCEIRO'!L28,'CRONOGRAMA FISICO-FINANCEIRO'!L30,'CRONOGRAMA FISICO-FINANCEIRO'!L32,'CRONOGRAMA FISICO-FINANCEIRO'!L34,'CRONOGRAMA FISICO-FINANCEIRO'!L36,'CRONOGRAMA FISICO-FINANCEIRO'!L38,'CRONOGRAMA FISICO-FINANCEIRO'!L40,'CRONOGRAMA FISICO-FINANCEIRO'!L42,'CRONOGRAMA FISICO-FINANCEIRO'!L44)</f>
        <v>567679.2429999999</v>
      </c>
      <c r="B37" s="35"/>
      <c r="C37" s="42"/>
      <c r="D37" s="11"/>
    </row>
    <row r="38" spans="1:4" x14ac:dyDescent="0.25">
      <c r="A38" s="67"/>
      <c r="B38" s="67"/>
      <c r="C38" s="26"/>
      <c r="D38" s="11"/>
    </row>
    <row r="39" spans="1:4" x14ac:dyDescent="0.25">
      <c r="D39" s="11"/>
    </row>
    <row r="40" spans="1:4" x14ac:dyDescent="0.25">
      <c r="B40" s="11"/>
      <c r="C40" s="11"/>
      <c r="D40" s="11"/>
    </row>
    <row r="41" spans="1:4" x14ac:dyDescent="0.25">
      <c r="B41" s="11"/>
      <c r="C41" s="11"/>
      <c r="D41" s="11"/>
    </row>
    <row r="42" spans="1:4" x14ac:dyDescent="0.25">
      <c r="B42" s="11"/>
      <c r="C42" s="11"/>
      <c r="D42" s="11"/>
    </row>
    <row r="43" spans="1:4" x14ac:dyDescent="0.25">
      <c r="B43" s="11"/>
      <c r="C43" s="11"/>
      <c r="D43" s="11"/>
    </row>
    <row r="44" spans="1:4" x14ac:dyDescent="0.25">
      <c r="B44" s="11"/>
      <c r="C44" s="11"/>
      <c r="D44" s="11"/>
    </row>
    <row r="45" spans="1:4" x14ac:dyDescent="0.25">
      <c r="B45" s="11"/>
      <c r="C45" s="11"/>
      <c r="D45" s="11"/>
    </row>
    <row r="47" spans="1:4" ht="110.45" customHeight="1" x14ac:dyDescent="0.25"/>
  </sheetData>
  <mergeCells count="3">
    <mergeCell ref="A20:B20"/>
    <mergeCell ref="A38:B38"/>
    <mergeCell ref="A23:B2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CRONOGRAMA FISICO-FINANCEIRO</vt:lpstr>
      <vt:lpstr>CURVA 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2023-03-03T17:34:13Z</dcterms:modified>
</cp:coreProperties>
</file>